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Landstingsekonomi\LPI och LPIK\Utfall\2023\"/>
    </mc:Choice>
  </mc:AlternateContent>
  <xr:revisionPtr revIDLastSave="0" documentId="13_ncr:1_{D2633306-CC02-4FA6-A63D-A5574B0F6509}" xr6:coauthVersionLast="47" xr6:coauthVersionMax="47" xr10:uidLastSave="{00000000-0000-0000-0000-000000000000}"/>
  <bookViews>
    <workbookView xWindow="3120" yWindow="3120" windowWidth="38700" windowHeight="15375" xr2:uid="{C4EFFC76-B835-4C44-AEDE-86DA696675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D50" i="1"/>
  <c r="B50" i="1"/>
  <c r="C50" i="1"/>
  <c r="E49" i="1"/>
  <c r="D49" i="1"/>
  <c r="C49" i="1"/>
  <c r="B49" i="1"/>
  <c r="E48" i="1"/>
  <c r="D48" i="1"/>
  <c r="C48" i="1"/>
  <c r="B48" i="1"/>
  <c r="E41" i="1"/>
  <c r="E39" i="1"/>
  <c r="E40" i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E38" i="1"/>
  <c r="D38" i="1"/>
  <c r="D39" i="1" s="1"/>
  <c r="D40" i="1" s="1"/>
  <c r="D41" i="1" s="1"/>
  <c r="D42" i="1" s="1"/>
  <c r="D43" i="1" s="1"/>
  <c r="D44" i="1" s="1"/>
  <c r="D45" i="1" s="1"/>
  <c r="D46" i="1" s="1"/>
  <c r="D47" i="1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42" i="1" l="1"/>
  <c r="E43" i="1" s="1"/>
  <c r="E44" i="1" s="1"/>
  <c r="E45" i="1" s="1"/>
  <c r="E46" i="1" s="1"/>
  <c r="E47" i="1" s="1"/>
</calcChain>
</file>

<file path=xl/sharedStrings.xml><?xml version="1.0" encoding="utf-8"?>
<sst xmlns="http://schemas.openxmlformats.org/spreadsheetml/2006/main" count="18" uniqueCount="13">
  <si>
    <t>Löne- och prisförändring för landsting, LPI och LPIK</t>
  </si>
  <si>
    <t>LPI</t>
  </si>
  <si>
    <t>LPIK</t>
  </si>
  <si>
    <t>Exkl. läkemedels-kostnader</t>
  </si>
  <si>
    <t>Inkl. läkemedels-kostnader</t>
  </si>
  <si>
    <t>Inkl. läkemedels-kostnader*</t>
  </si>
  <si>
    <t>KPI</t>
  </si>
  <si>
    <t>1980=100</t>
  </si>
  <si>
    <t>årsmedeltal</t>
  </si>
  <si>
    <t>Löne- och prisförändring</t>
  </si>
  <si>
    <t>* Detta index används vid fastprisberäkning av landstingens nettokostnader från och med 2010.</t>
  </si>
  <si>
    <t>2004=100</t>
  </si>
  <si>
    <t>2009=100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</si>
</sst>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73F9-ECB0-45F5-943B-2953CC22F438}">
  <dimension ref="A1:G52"/>
  <sheetViews>
    <sheetView tabSelected="1" workbookViewId="0">
      <pane xSplit="1" ySplit="6" topLeftCell="B36" activePane="bottomRight" state="frozen"/>
      <selection pane="topRight" activeCell="B1" sqref="B1"/>
      <selection pane="bottomLeft" activeCell="A7" sqref="A7"/>
      <selection pane="bottomRight" activeCell="M38" sqref="M38"/>
    </sheetView>
  </sheetViews>
  <sheetFormatPr defaultRowHeight="15" x14ac:dyDescent="0.25"/>
  <cols>
    <col min="2" max="2" width="17.5703125" customWidth="1"/>
    <col min="3" max="3" width="14.42578125" customWidth="1"/>
    <col min="4" max="4" width="13.28515625" customWidth="1"/>
    <col min="5" max="5" width="12.5703125" customWidth="1"/>
    <col min="6" max="6" width="5.28515625" customWidth="1"/>
    <col min="7" max="7" width="11.7109375" bestFit="1" customWidth="1"/>
  </cols>
  <sheetData>
    <row r="1" spans="1:7" ht="15.75" x14ac:dyDescent="0.25">
      <c r="A1" s="1" t="s">
        <v>0</v>
      </c>
    </row>
    <row r="2" spans="1:7" ht="15.75" x14ac:dyDescent="0.25">
      <c r="A2" s="2"/>
      <c r="B2" s="3"/>
      <c r="C2" s="3"/>
      <c r="D2" s="3"/>
      <c r="E2" s="3"/>
      <c r="F2" s="3"/>
      <c r="G2" s="3"/>
    </row>
    <row r="3" spans="1:7" x14ac:dyDescent="0.25">
      <c r="B3" s="4" t="s">
        <v>9</v>
      </c>
      <c r="C3" s="4"/>
      <c r="D3" s="4"/>
      <c r="E3" s="4"/>
      <c r="F3" s="4"/>
      <c r="G3" s="4"/>
    </row>
    <row r="4" spans="1:7" x14ac:dyDescent="0.25">
      <c r="B4" s="4" t="s">
        <v>1</v>
      </c>
      <c r="C4" s="4" t="s">
        <v>1</v>
      </c>
      <c r="D4" s="4" t="s">
        <v>2</v>
      </c>
      <c r="E4" s="4" t="s">
        <v>2</v>
      </c>
      <c r="F4" s="4"/>
      <c r="G4" s="6" t="s">
        <v>6</v>
      </c>
    </row>
    <row r="5" spans="1:7" ht="39" customHeight="1" x14ac:dyDescent="0.25">
      <c r="B5" s="5" t="s">
        <v>3</v>
      </c>
      <c r="C5" s="5" t="s">
        <v>4</v>
      </c>
      <c r="D5" s="5" t="s">
        <v>3</v>
      </c>
      <c r="E5" s="5" t="s">
        <v>5</v>
      </c>
      <c r="F5" s="4"/>
      <c r="G5" s="5" t="s">
        <v>8</v>
      </c>
    </row>
    <row r="6" spans="1:7" x14ac:dyDescent="0.25">
      <c r="A6" s="3"/>
      <c r="B6" s="7" t="s">
        <v>7</v>
      </c>
      <c r="C6" s="7" t="s">
        <v>11</v>
      </c>
      <c r="D6" s="7" t="s">
        <v>12</v>
      </c>
      <c r="E6" s="7" t="s">
        <v>12</v>
      </c>
      <c r="F6" s="7"/>
      <c r="G6" s="7" t="s">
        <v>7</v>
      </c>
    </row>
    <row r="7" spans="1:7" x14ac:dyDescent="0.25">
      <c r="A7">
        <v>1980</v>
      </c>
      <c r="B7" s="8">
        <v>100</v>
      </c>
      <c r="C7" s="8"/>
      <c r="D7" s="8"/>
      <c r="E7" s="8"/>
      <c r="F7" s="8"/>
      <c r="G7" s="8">
        <v>100</v>
      </c>
    </row>
    <row r="8" spans="1:7" x14ac:dyDescent="0.25">
      <c r="A8">
        <v>1981</v>
      </c>
      <c r="B8" s="8">
        <v>109.1</v>
      </c>
      <c r="C8" s="8"/>
      <c r="D8" s="8"/>
      <c r="E8" s="8"/>
      <c r="F8" s="8"/>
      <c r="G8" s="8">
        <v>112.1</v>
      </c>
    </row>
    <row r="9" spans="1:7" x14ac:dyDescent="0.25">
      <c r="A9">
        <v>1982</v>
      </c>
      <c r="B9" s="8">
        <v>118</v>
      </c>
      <c r="C9" s="8"/>
      <c r="D9" s="8"/>
      <c r="E9" s="8"/>
      <c r="F9" s="8"/>
      <c r="G9" s="8">
        <v>121.7</v>
      </c>
    </row>
    <row r="10" spans="1:7" x14ac:dyDescent="0.25">
      <c r="A10">
        <v>1983</v>
      </c>
      <c r="B10" s="8">
        <v>128.6</v>
      </c>
      <c r="C10" s="8"/>
      <c r="D10" s="8"/>
      <c r="E10" s="8"/>
      <c r="F10" s="8"/>
      <c r="G10" s="8">
        <v>132.6</v>
      </c>
    </row>
    <row r="11" spans="1:7" x14ac:dyDescent="0.25">
      <c r="A11">
        <v>1984</v>
      </c>
      <c r="B11" s="8">
        <v>138.19999999999999</v>
      </c>
      <c r="C11" s="8"/>
      <c r="D11" s="8"/>
      <c r="E11" s="8"/>
      <c r="F11" s="8"/>
      <c r="G11" s="8">
        <v>143.19999999999999</v>
      </c>
    </row>
    <row r="12" spans="1:7" x14ac:dyDescent="0.25">
      <c r="A12">
        <v>1985</v>
      </c>
      <c r="B12" s="8">
        <v>146.1</v>
      </c>
      <c r="C12" s="8"/>
      <c r="D12" s="8"/>
      <c r="E12" s="8"/>
      <c r="F12" s="8"/>
      <c r="G12" s="8">
        <v>153.80000000000001</v>
      </c>
    </row>
    <row r="13" spans="1:7" x14ac:dyDescent="0.25">
      <c r="A13">
        <v>1986</v>
      </c>
      <c r="B13" s="8">
        <v>156.6</v>
      </c>
      <c r="C13" s="8"/>
      <c r="D13" s="8"/>
      <c r="E13" s="8"/>
      <c r="F13" s="8"/>
      <c r="G13" s="8">
        <v>160.30000000000001</v>
      </c>
    </row>
    <row r="14" spans="1:7" x14ac:dyDescent="0.25">
      <c r="A14">
        <v>1987</v>
      </c>
      <c r="B14" s="8">
        <v>164.2</v>
      </c>
      <c r="C14" s="8"/>
      <c r="D14" s="8"/>
      <c r="E14" s="8"/>
      <c r="F14" s="8"/>
      <c r="G14" s="8">
        <v>167</v>
      </c>
    </row>
    <row r="15" spans="1:7" x14ac:dyDescent="0.25">
      <c r="A15">
        <v>1988</v>
      </c>
      <c r="B15" s="8">
        <v>174.6</v>
      </c>
      <c r="C15" s="8"/>
      <c r="D15" s="8"/>
      <c r="E15" s="8"/>
      <c r="F15" s="8"/>
      <c r="G15" s="8">
        <v>176.7</v>
      </c>
    </row>
    <row r="16" spans="1:7" x14ac:dyDescent="0.25">
      <c r="A16">
        <v>1989</v>
      </c>
      <c r="B16" s="8">
        <v>189.3</v>
      </c>
      <c r="C16" s="8"/>
      <c r="D16" s="8"/>
      <c r="E16" s="8"/>
      <c r="F16" s="8"/>
      <c r="G16" s="8">
        <v>188.1</v>
      </c>
    </row>
    <row r="17" spans="1:7" x14ac:dyDescent="0.25">
      <c r="A17">
        <v>1990</v>
      </c>
      <c r="B17" s="8">
        <v>214.7</v>
      </c>
      <c r="C17" s="8"/>
      <c r="D17" s="8"/>
      <c r="E17" s="8"/>
      <c r="F17" s="8"/>
      <c r="G17" s="8">
        <v>207.6</v>
      </c>
    </row>
    <row r="18" spans="1:7" x14ac:dyDescent="0.25">
      <c r="A18">
        <v>1991</v>
      </c>
      <c r="B18" s="8">
        <v>227.5</v>
      </c>
      <c r="C18" s="8"/>
      <c r="D18" s="8"/>
      <c r="E18" s="8"/>
      <c r="F18" s="8"/>
      <c r="G18" s="8">
        <v>227.2</v>
      </c>
    </row>
    <row r="19" spans="1:7" x14ac:dyDescent="0.25">
      <c r="A19">
        <v>1992</v>
      </c>
      <c r="B19" s="8">
        <v>234.3</v>
      </c>
      <c r="C19" s="8"/>
      <c r="D19" s="8"/>
      <c r="E19" s="8"/>
      <c r="F19" s="8"/>
      <c r="G19" s="8">
        <v>232.4</v>
      </c>
    </row>
    <row r="20" spans="1:7" x14ac:dyDescent="0.25">
      <c r="A20">
        <v>1993</v>
      </c>
      <c r="B20" s="8">
        <v>236.9</v>
      </c>
      <c r="C20" s="8"/>
      <c r="D20" s="8"/>
      <c r="E20" s="8"/>
      <c r="F20" s="8"/>
      <c r="G20" s="8">
        <v>243.2</v>
      </c>
    </row>
    <row r="21" spans="1:7" x14ac:dyDescent="0.25">
      <c r="A21">
        <v>1994</v>
      </c>
      <c r="B21" s="8">
        <v>245.7</v>
      </c>
      <c r="C21" s="8"/>
      <c r="D21" s="8"/>
      <c r="E21" s="8"/>
      <c r="F21" s="8"/>
      <c r="G21" s="8">
        <v>248.5</v>
      </c>
    </row>
    <row r="22" spans="1:7" x14ac:dyDescent="0.25">
      <c r="A22">
        <v>1995</v>
      </c>
      <c r="B22" s="8">
        <v>259.21349999999995</v>
      </c>
      <c r="C22" s="8"/>
      <c r="D22" s="8"/>
      <c r="E22" s="8"/>
      <c r="F22" s="8"/>
      <c r="G22" s="8">
        <v>254.6</v>
      </c>
    </row>
    <row r="23" spans="1:7" x14ac:dyDescent="0.25">
      <c r="A23">
        <v>1996</v>
      </c>
      <c r="B23" s="8">
        <v>272.95181549999995</v>
      </c>
      <c r="C23" s="8"/>
      <c r="D23" s="8"/>
      <c r="E23" s="8"/>
      <c r="F23" s="8"/>
      <c r="G23" s="8">
        <v>256.3</v>
      </c>
    </row>
    <row r="24" spans="1:7" x14ac:dyDescent="0.25">
      <c r="A24">
        <v>1997</v>
      </c>
      <c r="B24" s="8">
        <v>283.86988811999998</v>
      </c>
      <c r="C24" s="8"/>
      <c r="D24" s="8"/>
      <c r="E24" s="8"/>
      <c r="F24" s="8"/>
      <c r="G24" s="8">
        <v>257.3</v>
      </c>
    </row>
    <row r="25" spans="1:7" x14ac:dyDescent="0.25">
      <c r="A25">
        <v>1998</v>
      </c>
      <c r="B25" s="8">
        <v>290.11502565863998</v>
      </c>
      <c r="C25" s="8"/>
      <c r="D25" s="8"/>
      <c r="E25" s="8"/>
      <c r="F25" s="8"/>
      <c r="G25" s="8">
        <v>256.89999999999998</v>
      </c>
    </row>
    <row r="26" spans="1:7" x14ac:dyDescent="0.25">
      <c r="A26">
        <v>1999</v>
      </c>
      <c r="B26" s="8">
        <v>299.39870647971645</v>
      </c>
      <c r="C26" s="8"/>
      <c r="D26" s="8"/>
      <c r="E26" s="8"/>
      <c r="F26" s="8"/>
      <c r="G26" s="8">
        <v>258.10000000000002</v>
      </c>
    </row>
    <row r="27" spans="1:7" x14ac:dyDescent="0.25">
      <c r="A27">
        <v>2000</v>
      </c>
      <c r="B27" s="8">
        <v>312.27285085834421</v>
      </c>
      <c r="C27" s="8"/>
      <c r="D27" s="8"/>
      <c r="E27" s="8"/>
      <c r="F27" s="8"/>
      <c r="G27" s="8">
        <v>260.68100000000004</v>
      </c>
    </row>
    <row r="28" spans="1:7" x14ac:dyDescent="0.25">
      <c r="A28">
        <v>2001</v>
      </c>
      <c r="B28" s="8">
        <v>326.94967484868636</v>
      </c>
      <c r="C28" s="8"/>
      <c r="D28" s="8"/>
      <c r="E28" s="8"/>
      <c r="F28" s="8"/>
      <c r="G28" s="8">
        <v>267.10000000000002</v>
      </c>
    </row>
    <row r="29" spans="1:7" x14ac:dyDescent="0.25">
      <c r="A29">
        <v>2002</v>
      </c>
      <c r="B29" s="8">
        <v>341.98935989172594</v>
      </c>
      <c r="C29" s="8"/>
      <c r="D29" s="8"/>
      <c r="E29" s="8"/>
      <c r="F29" s="8"/>
      <c r="G29" s="8">
        <v>272.8</v>
      </c>
    </row>
    <row r="30" spans="1:7" x14ac:dyDescent="0.25">
      <c r="A30">
        <v>2003</v>
      </c>
      <c r="B30" s="8">
        <v>356.35291300717842</v>
      </c>
      <c r="C30" s="8"/>
      <c r="D30" s="8"/>
      <c r="E30" s="8"/>
      <c r="F30" s="8"/>
      <c r="G30" s="8">
        <v>278.10000000000002</v>
      </c>
    </row>
    <row r="31" spans="1:7" x14ac:dyDescent="0.25">
      <c r="A31">
        <v>2004</v>
      </c>
      <c r="B31" s="8">
        <v>365.9744416583722</v>
      </c>
      <c r="C31" s="9">
        <v>100</v>
      </c>
      <c r="D31" s="8"/>
      <c r="E31" s="8"/>
      <c r="F31" s="8"/>
      <c r="G31" s="8">
        <v>279.2</v>
      </c>
    </row>
    <row r="32" spans="1:7" x14ac:dyDescent="0.25">
      <c r="A32">
        <v>2005</v>
      </c>
      <c r="B32" s="8">
        <v>376.22172602480663</v>
      </c>
      <c r="C32" s="8">
        <v>102.2</v>
      </c>
      <c r="D32" s="8"/>
      <c r="E32" s="8"/>
      <c r="F32" s="8"/>
      <c r="G32" s="8">
        <v>280.3168</v>
      </c>
    </row>
    <row r="33" spans="1:7" x14ac:dyDescent="0.25">
      <c r="A33">
        <v>2006</v>
      </c>
      <c r="B33" s="8">
        <v>386.37971262747635</v>
      </c>
      <c r="C33" s="8">
        <v>104.55059999999999</v>
      </c>
      <c r="D33" s="8"/>
      <c r="E33" s="8"/>
      <c r="F33" s="8"/>
      <c r="G33" s="8">
        <v>284.24123520000001</v>
      </c>
    </row>
    <row r="34" spans="1:7" x14ac:dyDescent="0.25">
      <c r="A34">
        <v>2007</v>
      </c>
      <c r="B34" s="8">
        <v>401.06214170732045</v>
      </c>
      <c r="C34" s="8">
        <v>107.89621919999999</v>
      </c>
      <c r="D34" s="8"/>
      <c r="E34" s="8"/>
      <c r="F34" s="8"/>
      <c r="G34" s="8">
        <v>290.5</v>
      </c>
    </row>
    <row r="35" spans="1:7" x14ac:dyDescent="0.25">
      <c r="A35">
        <v>2008</v>
      </c>
      <c r="B35" s="8">
        <v>414.29719238366198</v>
      </c>
      <c r="C35" s="8">
        <v>111.02520955679998</v>
      </c>
      <c r="D35" s="8"/>
      <c r="E35" s="8"/>
      <c r="F35" s="8"/>
      <c r="G35" s="8">
        <v>300.60000000000002</v>
      </c>
    </row>
    <row r="36" spans="1:7" x14ac:dyDescent="0.25">
      <c r="A36">
        <v>2009</v>
      </c>
      <c r="B36" s="8">
        <v>423.41173061610255</v>
      </c>
      <c r="C36" s="8">
        <v>112.91263811926557</v>
      </c>
      <c r="D36" s="8">
        <v>100</v>
      </c>
      <c r="E36" s="8">
        <v>100</v>
      </c>
      <c r="F36" s="8"/>
      <c r="G36" s="8">
        <v>299.7</v>
      </c>
    </row>
    <row r="37" spans="1:7" x14ac:dyDescent="0.25">
      <c r="A37">
        <v>2010</v>
      </c>
      <c r="B37" s="8">
        <f>B36*1.024</f>
        <v>433.57361215088901</v>
      </c>
      <c r="C37" s="8">
        <f>C36*1.02</f>
        <v>115.17089088165088</v>
      </c>
      <c r="D37" s="8">
        <v>102.1</v>
      </c>
      <c r="E37" s="8">
        <v>101.7</v>
      </c>
      <c r="F37" s="8"/>
      <c r="G37" s="8">
        <v>303.5</v>
      </c>
    </row>
    <row r="38" spans="1:7" x14ac:dyDescent="0.25">
      <c r="A38">
        <v>2011</v>
      </c>
      <c r="B38" s="8">
        <f>B37*1.027</f>
        <v>445.28009967896298</v>
      </c>
      <c r="C38" s="8">
        <f>C37*1.024</f>
        <v>117.9349922628105</v>
      </c>
      <c r="D38" s="8">
        <f>D37*1.023</f>
        <v>104.44829999999999</v>
      </c>
      <c r="E38" s="8">
        <f>E37*1.02</f>
        <v>103.73400000000001</v>
      </c>
      <c r="F38" s="8"/>
      <c r="G38" s="8">
        <v>311.43</v>
      </c>
    </row>
    <row r="39" spans="1:7" x14ac:dyDescent="0.25">
      <c r="A39">
        <v>2012</v>
      </c>
      <c r="B39" s="8">
        <f>+B38*1.028</f>
        <v>457.74794246997396</v>
      </c>
      <c r="C39" s="8">
        <f>+C38*1.02</f>
        <v>120.29369210806671</v>
      </c>
      <c r="D39" s="8">
        <f>+D38*1.023</f>
        <v>106.85061089999998</v>
      </c>
      <c r="E39" s="8">
        <f>+E38*1.015</f>
        <v>105.29001</v>
      </c>
      <c r="F39" s="8"/>
      <c r="G39" s="8">
        <v>314.2</v>
      </c>
    </row>
    <row r="40" spans="1:7" x14ac:dyDescent="0.25">
      <c r="A40">
        <v>2013</v>
      </c>
      <c r="B40" s="8">
        <f>+B39*1.03</f>
        <v>471.48038074407322</v>
      </c>
      <c r="C40" s="8">
        <f>+C39*1.024</f>
        <v>123.18074071866032</v>
      </c>
      <c r="D40" s="8">
        <f>+D39*1.024</f>
        <v>109.41502556159998</v>
      </c>
      <c r="E40" s="8">
        <f>+E39*1.019</f>
        <v>107.29052018999998</v>
      </c>
      <c r="F40" s="8"/>
      <c r="G40" s="8">
        <v>314.06</v>
      </c>
    </row>
    <row r="41" spans="1:7" x14ac:dyDescent="0.25">
      <c r="A41">
        <v>2014</v>
      </c>
      <c r="B41" s="8">
        <f>+B40*1.032</f>
        <v>486.56775292788359</v>
      </c>
      <c r="C41" s="8">
        <f>+C40*1.027</f>
        <v>126.50662071806414</v>
      </c>
      <c r="D41" s="8">
        <f>+D40*1.028</f>
        <v>112.47864627732477</v>
      </c>
      <c r="E41" s="8">
        <f>+E40*1.023</f>
        <v>109.75820215436997</v>
      </c>
      <c r="F41" s="8"/>
      <c r="G41" s="8">
        <v>313.49</v>
      </c>
    </row>
    <row r="42" spans="1:7" x14ac:dyDescent="0.25">
      <c r="A42">
        <v>2015</v>
      </c>
      <c r="B42" s="8">
        <f>+B41*1.028</f>
        <v>500.19165000986436</v>
      </c>
      <c r="C42" s="8">
        <f>+C41*1.023</f>
        <v>129.4162729945796</v>
      </c>
      <c r="D42" s="8">
        <f>+D41*1.023</f>
        <v>115.06565514170323</v>
      </c>
      <c r="E42" s="8">
        <f>+E41*1.019</f>
        <v>111.84360799530299</v>
      </c>
      <c r="F42" s="8"/>
      <c r="G42" s="8">
        <v>313.35000000000002</v>
      </c>
    </row>
    <row r="43" spans="1:7" x14ac:dyDescent="0.25">
      <c r="A43">
        <v>2016</v>
      </c>
      <c r="B43" s="8">
        <f>+B42*1.028</f>
        <v>514.19701621014053</v>
      </c>
      <c r="C43" s="8">
        <f>+C42*1.024</f>
        <v>132.52226354644952</v>
      </c>
      <c r="D43" s="8">
        <f>+D42*1.024</f>
        <v>117.82723086510411</v>
      </c>
      <c r="E43" s="8">
        <f>+E42*1.02</f>
        <v>114.08048015520905</v>
      </c>
      <c r="F43" s="8"/>
      <c r="G43" s="8">
        <v>316.43</v>
      </c>
    </row>
    <row r="44" spans="1:7" x14ac:dyDescent="0.25">
      <c r="A44">
        <v>2017</v>
      </c>
      <c r="B44" s="8">
        <f>+B43*1.037</f>
        <v>533.22230580991572</v>
      </c>
      <c r="C44" s="8">
        <f>+C43*1.032</f>
        <v>136.7629759799359</v>
      </c>
      <c r="D44" s="8">
        <f>+D43*1.032</f>
        <v>121.59770225278744</v>
      </c>
      <c r="E44" s="8">
        <f>+E43*1.028</f>
        <v>117.27473359955491</v>
      </c>
      <c r="F44" s="8"/>
      <c r="G44" s="8">
        <v>322.11</v>
      </c>
    </row>
    <row r="45" spans="1:7" x14ac:dyDescent="0.25">
      <c r="A45">
        <v>2018</v>
      </c>
      <c r="B45" s="8">
        <f>+B44*1.043</f>
        <v>556.15086495974208</v>
      </c>
      <c r="C45" s="8">
        <f>+C44*1.037</f>
        <v>141.82320609119353</v>
      </c>
      <c r="D45" s="8">
        <f>+D44*1.038</f>
        <v>126.21841493839337</v>
      </c>
      <c r="E45" s="8">
        <f>+E44*1.032</f>
        <v>121.02752507474067</v>
      </c>
      <c r="F45" s="8"/>
      <c r="G45" s="8">
        <v>328.4</v>
      </c>
    </row>
    <row r="46" spans="1:7" x14ac:dyDescent="0.25">
      <c r="A46">
        <v>2019</v>
      </c>
      <c r="B46" s="8">
        <f>+B45*1.03</f>
        <v>572.83539090853435</v>
      </c>
      <c r="C46" s="8">
        <f>+C45*1.022</f>
        <v>144.9433166251998</v>
      </c>
      <c r="D46" s="8">
        <f>+D45*1.025</f>
        <v>129.3738753118532</v>
      </c>
      <c r="E46" s="8">
        <f>+E45*1.018</f>
        <v>123.20602052608599</v>
      </c>
      <c r="F46" s="8"/>
      <c r="G46" s="8">
        <v>334.26</v>
      </c>
    </row>
    <row r="47" spans="1:7" x14ac:dyDescent="0.25">
      <c r="A47">
        <v>2020</v>
      </c>
      <c r="B47" s="8">
        <f>+B46*1.0116</f>
        <v>579.48028144307341</v>
      </c>
      <c r="C47" s="8">
        <f>+C46*1.0124</f>
        <v>146.74061375135227</v>
      </c>
      <c r="D47" s="8">
        <f>+D46*1.0065</f>
        <v>130.21480550138023</v>
      </c>
      <c r="E47" s="8">
        <f>+E46*1.0079</f>
        <v>124.17934808824208</v>
      </c>
      <c r="F47" s="8"/>
      <c r="G47" s="8">
        <v>335.92</v>
      </c>
    </row>
    <row r="48" spans="1:7" x14ac:dyDescent="0.25">
      <c r="A48">
        <v>2021</v>
      </c>
      <c r="B48" s="8">
        <f>+B47*1.0379</f>
        <v>601.4425841097659</v>
      </c>
      <c r="C48" s="8">
        <f>+C47*1.0306</f>
        <v>151.23087653214364</v>
      </c>
      <c r="D48" s="8">
        <f>+D47*1.0321</f>
        <v>134.39470075797453</v>
      </c>
      <c r="E48" s="8">
        <f>+E47*1.0255</f>
        <v>127.34592146449226</v>
      </c>
      <c r="F48" s="8"/>
      <c r="G48" s="8">
        <v>343.19</v>
      </c>
    </row>
    <row r="49" spans="1:7" x14ac:dyDescent="0.25">
      <c r="A49">
        <v>2022</v>
      </c>
      <c r="B49" s="8">
        <f>+B48*1.0429</f>
        <v>627.24447096807478</v>
      </c>
      <c r="C49" s="8">
        <f>+C48*1.0423</f>
        <v>157.62794260945333</v>
      </c>
      <c r="D49" s="8">
        <f>+D48*1.0372</f>
        <v>139.39418362617118</v>
      </c>
      <c r="E49" s="8">
        <f>+E48*1.0372</f>
        <v>132.08318974297137</v>
      </c>
      <c r="G49" s="8">
        <v>371.91</v>
      </c>
    </row>
    <row r="50" spans="1:7" x14ac:dyDescent="0.25">
      <c r="A50">
        <v>2023</v>
      </c>
      <c r="B50" s="8">
        <f>+B49*1.0903</f>
        <v>683.88464669649193</v>
      </c>
      <c r="C50" s="8">
        <f>+C49*1.0837</f>
        <v>170.82140140586458</v>
      </c>
      <c r="D50" s="8">
        <f>+D49*1.0849</f>
        <v>151.22874981603312</v>
      </c>
      <c r="E50" s="8">
        <f>+E49*1.079</f>
        <v>142.51776173266612</v>
      </c>
      <c r="F50" s="8"/>
      <c r="G50" s="8">
        <v>403.7</v>
      </c>
    </row>
    <row r="52" spans="1:7" x14ac:dyDescent="0.25">
      <c r="E52" t="s">
        <v>10</v>
      </c>
    </row>
  </sheetData>
  <pageMargins left="0.7" right="0.7" top="0.75" bottom="0.75" header="0.3" footer="0.3"/>
  <pageSetup paperSize="9" orientation="portrait" r:id="rId1"/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Sedigh Per</dc:creator>
  <cp:lastModifiedBy>Sedigh Per</cp:lastModifiedBy>
  <dcterms:created xsi:type="dcterms:W3CDTF">2022-03-30T07:15:53Z</dcterms:created>
  <dcterms:modified xsi:type="dcterms:W3CDTF">2024-03-26T13:07:08Z</dcterms:modified>
</cp:coreProperties>
</file>