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G:\Avd Tillväxt &amp; samhällsbyggnad\020 Sektion PSM\020 Planering, byggande och bostad\PBL-taxan\Publicerade versioner av taxeunderlaget\Version januari 2024\"/>
    </mc:Choice>
  </mc:AlternateContent>
  <xr:revisionPtr revIDLastSave="0" documentId="13_ncr:1_{9F4680F3-BB50-4EF7-88B8-7EDFDFAD569C}" xr6:coauthVersionLast="47" xr6:coauthVersionMax="47" xr10:uidLastSave="{00000000-0000-0000-0000-000000000000}"/>
  <bookViews>
    <workbookView xWindow="-120" yWindow="-120" windowWidth="29040" windowHeight="15840" activeTab="3" xr2:uid="{3637093C-9D98-437F-B647-BB003AB95A10}"/>
  </bookViews>
  <sheets>
    <sheet name="Instruktioner" sheetId="2" r:id="rId1"/>
    <sheet name="Generella uppgifter" sheetId="3" r:id="rId2"/>
    <sheet name="Översikt" sheetId="4" r:id="rId3"/>
    <sheet name="Taxetabeller" sheetId="5" r:id="rId4"/>
    <sheet name="1" sheetId="6" r:id="rId5"/>
    <sheet name="2" sheetId="7" r:id="rId6"/>
    <sheet name="3" sheetId="8" r:id="rId7"/>
    <sheet name="4" sheetId="9" r:id="rId8"/>
    <sheet name="5" sheetId="10" r:id="rId9"/>
    <sheet name="6-7" sheetId="11" r:id="rId10"/>
    <sheet name="8" sheetId="12" r:id="rId11"/>
    <sheet name="9-10" sheetId="13" r:id="rId12"/>
    <sheet name="11-13" sheetId="14" r:id="rId13"/>
    <sheet name="14" sheetId="15" r:id="rId14"/>
    <sheet name="15" sheetId="16" r:id="rId15"/>
    <sheet name="16" sheetId="17" r:id="rId16"/>
    <sheet name="17-18" sheetId="18" r:id="rId17"/>
  </sheets>
  <definedNames>
    <definedName name="Res26.1" localSheetId="0">#N/A</definedName>
    <definedName name="Res26.1">#REF!</definedName>
    <definedName name="Res26.2" localSheetId="0">#N/A</definedName>
    <definedName name="Res26.2">#REF!</definedName>
    <definedName name="Res26.3" localSheetId="0">#N/A</definedName>
    <definedName name="Res26.3">#REF!</definedName>
    <definedName name="Res26.4" localSheetId="0">#N/A</definedName>
    <definedName name="Res26.4">#REF!</definedName>
    <definedName name="Res26.5" localSheetId="0">#N/A</definedName>
    <definedName name="Res26.5">#REF!</definedName>
    <definedName name="Res26.6" localSheetId="0">#N/A</definedName>
    <definedName name="Res26.6">#REF!</definedName>
    <definedName name="Res26.7" localSheetId="0">#N/A</definedName>
    <definedName name="Res26.7">#REF!</definedName>
    <definedName name="Res26.8" localSheetId="0">#N/A</definedName>
    <definedName name="Res26.8">#REF!</definedName>
    <definedName name="Samf1" localSheetId="0">#N/A</definedName>
    <definedName name="Samf1">Taxetabeller!$B$9</definedName>
    <definedName name="Samf10" localSheetId="0">#N/A</definedName>
    <definedName name="Samf10">Taxetabeller!$B$156</definedName>
    <definedName name="Samf11" localSheetId="0">#N/A</definedName>
    <definedName name="Samf11">Taxetabeller!$B$161</definedName>
    <definedName name="Samf12" localSheetId="0">#N/A</definedName>
    <definedName name="Samf12">Taxetabeller!$B$166</definedName>
    <definedName name="Samf13" localSheetId="0">#N/A</definedName>
    <definedName name="Samf13">Taxetabeller!$B$170</definedName>
    <definedName name="Samf14" localSheetId="0">#N/A</definedName>
    <definedName name="Samf14">Taxetabeller!$B$174</definedName>
    <definedName name="Samf15" localSheetId="0">#N/A</definedName>
    <definedName name="Samf15">Taxetabeller!$B$178</definedName>
    <definedName name="Samf16" localSheetId="0">#N/A</definedName>
    <definedName name="Samf16">Taxetabeller!$B$187</definedName>
    <definedName name="Samf17" localSheetId="0">#N/A</definedName>
    <definedName name="Samf17">Taxetabeller!$B$197</definedName>
    <definedName name="Samf18" localSheetId="0">#N/A</definedName>
    <definedName name="Samf18">Taxetabeller!$B$202</definedName>
    <definedName name="Samf19" localSheetId="0">#N/A</definedName>
    <definedName name="Samf19">Taxetabeller!#REF!</definedName>
    <definedName name="Samf2" localSheetId="0">#N/A</definedName>
    <definedName name="Samf2">Taxetabeller!$B$37</definedName>
    <definedName name="Samf20" localSheetId="0">#N/A</definedName>
    <definedName name="Samf20">Taxetabeller!#REF!</definedName>
    <definedName name="Samf21" localSheetId="0">#N/A</definedName>
    <definedName name="Samf21">Taxetabeller!#REF!</definedName>
    <definedName name="Samf22" localSheetId="0">#N/A</definedName>
    <definedName name="Samf22">Taxetabeller!#REF!</definedName>
    <definedName name="Samf23" localSheetId="0">#N/A</definedName>
    <definedName name="Samf23">Taxetabeller!#REF!</definedName>
    <definedName name="Samf3" localSheetId="0">#N/A</definedName>
    <definedName name="Samf3">Taxetabeller!$B$74</definedName>
    <definedName name="Samf4" localSheetId="0">#N/A</definedName>
    <definedName name="Samf4">Taxetabeller!$B$80</definedName>
    <definedName name="Samf5" localSheetId="0">#N/A</definedName>
    <definedName name="Samf5">Taxetabeller!$B$90</definedName>
    <definedName name="Samf6" localSheetId="0">#N/A</definedName>
    <definedName name="Samf6">Taxetabeller!$B$108</definedName>
    <definedName name="Samf7" localSheetId="0">#N/A</definedName>
    <definedName name="Samf7">Taxetabeller!$B$112</definedName>
    <definedName name="Samf8" localSheetId="0">#N/A</definedName>
    <definedName name="Samf8">Taxetabeller!$B$116</definedName>
    <definedName name="Samf9" localSheetId="0">#N/A</definedName>
    <definedName name="Samf9">Taxetabeller!$B$151</definedName>
    <definedName name="TblTaxa" localSheetId="0">#N/A</definedName>
    <definedName name="TblTaxa">Taxetabeller!$B$1:$G$65535</definedName>
    <definedName name="TblTid1" localSheetId="0">#N/A</definedName>
    <definedName name="TblTid1">'1'!$B$1:$S$65536</definedName>
    <definedName name="TblTid10" localSheetId="0">#N/A</definedName>
    <definedName name="TblTid10">'9-10'!$B$8:$R$12</definedName>
    <definedName name="TblTid11" localSheetId="0">#N/A</definedName>
    <definedName name="TblTid11">'11-13'!$B$2:$J$6</definedName>
    <definedName name="TblTid12" localSheetId="0">#N/A</definedName>
    <definedName name="TblTid12">'11-13'!$B$8:$D$11</definedName>
    <definedName name="TblTid13" localSheetId="0">#N/A</definedName>
    <definedName name="TblTid13">'11-13'!$B$13:$D$16</definedName>
    <definedName name="TblTid14" localSheetId="0">#N/A</definedName>
    <definedName name="TblTid14">'14'!$B$1:$F$65536</definedName>
    <definedName name="TblTid15" localSheetId="0">#N/A</definedName>
    <definedName name="TblTid15">'15'!$B$1:$J$65536</definedName>
    <definedName name="TblTid16" localSheetId="0">#N/A</definedName>
    <definedName name="TblTid16">'16'!$B$1:$J$65536</definedName>
    <definedName name="TblTid17" localSheetId="0">#N/A</definedName>
    <definedName name="TblTid17">'17-18'!$B$2:$D$6</definedName>
    <definedName name="TblTid18" localSheetId="0">#N/A</definedName>
    <definedName name="TblTid18">'17-18'!$B$8:$D$11</definedName>
    <definedName name="TblTid19" localSheetId="0">#N/A</definedName>
    <definedName name="TblTid19">'17-18'!#REF!</definedName>
    <definedName name="TblTid2" localSheetId="0">#N/A</definedName>
    <definedName name="TblTid2">'2'!$B$1:$S$65536</definedName>
    <definedName name="TblTid20" localSheetId="0">#N/A</definedName>
    <definedName name="TblTid20">'17-18'!#REF!</definedName>
    <definedName name="TblTid21" localSheetId="0">#N/A</definedName>
    <definedName name="TblTid21">'17-18'!#REF!</definedName>
    <definedName name="TblTid22" localSheetId="0">#N/A</definedName>
    <definedName name="TblTid22">#REF!</definedName>
    <definedName name="TblTid23" localSheetId="0">#N/A</definedName>
    <definedName name="TblTid23">#REF!</definedName>
    <definedName name="TblTid23.1" localSheetId="0">#N/A</definedName>
    <definedName name="TblTid23.1">#REF!</definedName>
    <definedName name="TblTid23.2" localSheetId="0">#N/A</definedName>
    <definedName name="TblTid23.2">#REF!</definedName>
    <definedName name="TblTid23.3" localSheetId="0">#N/A</definedName>
    <definedName name="TblTid23.3">#REF!</definedName>
    <definedName name="TblTid23.4" localSheetId="0">#N/A</definedName>
    <definedName name="TblTid23.4">#REF!</definedName>
    <definedName name="TblTid23.5" localSheetId="0">#N/A</definedName>
    <definedName name="TblTid23.5">#REF!</definedName>
    <definedName name="TblTid23.6" localSheetId="0">#N/A</definedName>
    <definedName name="TblTid23.6">#REF!</definedName>
    <definedName name="TblTid23.7" localSheetId="0">#N/A</definedName>
    <definedName name="TblTid23.7">#REF!</definedName>
    <definedName name="TblTid23.8" localSheetId="0">#N/A</definedName>
    <definedName name="TblTid23.8">#REF!</definedName>
    <definedName name="TblTid3" localSheetId="0">#N/A</definedName>
    <definedName name="TblTid3">'3'!$B$2:$R$7</definedName>
    <definedName name="TblTid4" localSheetId="0">#N/A</definedName>
    <definedName name="TblTid4">'4'!$B$2:$E$11</definedName>
    <definedName name="TblTid5" localSheetId="0">#N/A</definedName>
    <definedName name="TblTid5">'5'!$B$1:$S$65536</definedName>
    <definedName name="TblTid6" localSheetId="0">#N/A</definedName>
    <definedName name="TblTid6">'6-7'!$B$2:$I$5</definedName>
    <definedName name="TblTid7" localSheetId="0">#N/A</definedName>
    <definedName name="TblTid7">'6-7'!$B$7:$I$10</definedName>
    <definedName name="TblTid8" localSheetId="0">#N/A</definedName>
    <definedName name="TblTid8">'8'!$B$1:$N$65536</definedName>
    <definedName name="TblTid9" localSheetId="0">#N/A</definedName>
    <definedName name="TblTid9">'9-10'!$B$2:$R$6</definedName>
    <definedName name="TimKost" localSheetId="0">#N/A</definedName>
    <definedName name="TimKost">'Generella uppgifter'!$C$7</definedName>
    <definedName name="_xlnm.Print_Area" localSheetId="4">'1'!$A$1:$S$29</definedName>
    <definedName name="_xlnm.Print_Area" localSheetId="12">'11-13'!$A$1:$J$16</definedName>
    <definedName name="_xlnm.Print_Area" localSheetId="13">'14'!$A$1:$F$5</definedName>
    <definedName name="_xlnm.Print_Area" localSheetId="14">'15'!$A$1:$J$10</definedName>
    <definedName name="_xlnm.Print_Area" localSheetId="15">'16'!$A$1:$J$11</definedName>
    <definedName name="_xlnm.Print_Area" localSheetId="16">'17-18'!$A$1:$D$11</definedName>
    <definedName name="_xlnm.Print_Area" localSheetId="5">'2'!$A$1:$S$38</definedName>
    <definedName name="_xlnm.Print_Area" localSheetId="6">'3'!$A$1:$R$7</definedName>
    <definedName name="_xlnm.Print_Area" localSheetId="7">'4'!$A$1:$E$11</definedName>
    <definedName name="_xlnm.Print_Area" localSheetId="8">'5'!$A$1:$S$19</definedName>
    <definedName name="_xlnm.Print_Area" localSheetId="9">'6-7'!$A$1:$I$10</definedName>
    <definedName name="_xlnm.Print_Area" localSheetId="10">'8'!$B$23:$N$36</definedName>
    <definedName name="_xlnm.Print_Area" localSheetId="11">'9-10'!$A$1:$R$12</definedName>
    <definedName name="_xlnm.Print_Area" localSheetId="1">'Generella uppgifter'!$A$1:$D$8</definedName>
    <definedName name="_xlnm.Print_Area" localSheetId="3">Taxetabeller!$A$1:$G$204</definedName>
    <definedName name="_xlnm.Print_Area" localSheetId="2">Översikt!$A$1:$E$20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18" l="1"/>
  <c r="B8" i="18"/>
  <c r="B6" i="18"/>
  <c r="B5" i="18"/>
  <c r="B2" i="18"/>
  <c r="J11" i="17"/>
  <c r="I11" i="17"/>
  <c r="B11" i="17"/>
  <c r="I10" i="17"/>
  <c r="J10" i="17" s="1"/>
  <c r="B10" i="17"/>
  <c r="I9" i="17"/>
  <c r="J9" i="17" s="1"/>
  <c r="B9" i="17"/>
  <c r="J8" i="17"/>
  <c r="I8" i="17"/>
  <c r="B8" i="17"/>
  <c r="J7" i="17"/>
  <c r="I7" i="17"/>
  <c r="B7" i="17"/>
  <c r="I6" i="17"/>
  <c r="J6" i="17" s="1"/>
  <c r="B6" i="17"/>
  <c r="I5" i="17"/>
  <c r="J5" i="17" s="1"/>
  <c r="B5" i="17"/>
  <c r="B2" i="17"/>
  <c r="J10" i="16"/>
  <c r="I10" i="16"/>
  <c r="B10" i="16"/>
  <c r="I9" i="16"/>
  <c r="J9" i="16" s="1"/>
  <c r="B9" i="16"/>
  <c r="I8" i="16"/>
  <c r="J8" i="16" s="1"/>
  <c r="B8" i="16"/>
  <c r="J7" i="16"/>
  <c r="I7" i="16"/>
  <c r="B7" i="16"/>
  <c r="J6" i="16"/>
  <c r="I6" i="16"/>
  <c r="B6" i="16"/>
  <c r="I5" i="16"/>
  <c r="J5" i="16" s="1"/>
  <c r="B5" i="16"/>
  <c r="B2" i="16"/>
  <c r="F5" i="15"/>
  <c r="E5" i="15"/>
  <c r="B5" i="15"/>
  <c r="B2" i="15"/>
  <c r="B16" i="14"/>
  <c r="B13" i="14"/>
  <c r="B11" i="14"/>
  <c r="B8" i="14"/>
  <c r="I6" i="14"/>
  <c r="J6" i="14" s="1"/>
  <c r="B6" i="14"/>
  <c r="I5" i="14"/>
  <c r="J5" i="14" s="1"/>
  <c r="B5" i="14"/>
  <c r="B2" i="14"/>
  <c r="Q12" i="13"/>
  <c r="R12" i="13" s="1"/>
  <c r="P12" i="13"/>
  <c r="O12" i="13"/>
  <c r="H12" i="13"/>
  <c r="G12" i="13"/>
  <c r="B12" i="13"/>
  <c r="P11" i="13"/>
  <c r="O11" i="13"/>
  <c r="H11" i="13"/>
  <c r="G11" i="13"/>
  <c r="Q11" i="13" s="1"/>
  <c r="R11" i="13" s="1"/>
  <c r="B11" i="13"/>
  <c r="B8" i="13"/>
  <c r="R6" i="13"/>
  <c r="Q6" i="13"/>
  <c r="O6" i="13"/>
  <c r="P6" i="13" s="1"/>
  <c r="G6" i="13"/>
  <c r="H6" i="13" s="1"/>
  <c r="B6" i="13"/>
  <c r="O5" i="13"/>
  <c r="P5" i="13" s="1"/>
  <c r="H5" i="13"/>
  <c r="G5" i="13"/>
  <c r="B5" i="13"/>
  <c r="B2" i="13"/>
  <c r="N36" i="12"/>
  <c r="M36" i="12"/>
  <c r="B36" i="12"/>
  <c r="N35" i="12"/>
  <c r="M35" i="12"/>
  <c r="B35" i="12"/>
  <c r="M34" i="12"/>
  <c r="N34" i="12" s="1"/>
  <c r="B34" i="12"/>
  <c r="N33" i="12"/>
  <c r="M33" i="12"/>
  <c r="B33" i="12"/>
  <c r="N32" i="12"/>
  <c r="M32" i="12"/>
  <c r="B32" i="12"/>
  <c r="N31" i="12"/>
  <c r="M31" i="12"/>
  <c r="B31" i="12"/>
  <c r="M30" i="12"/>
  <c r="N30" i="12" s="1"/>
  <c r="B30" i="12"/>
  <c r="N29" i="12"/>
  <c r="M29" i="12"/>
  <c r="B29" i="12"/>
  <c r="N28" i="12"/>
  <c r="M28" i="12"/>
  <c r="B28" i="12"/>
  <c r="N27" i="12"/>
  <c r="M27" i="12"/>
  <c r="B27" i="12"/>
  <c r="M26" i="12"/>
  <c r="N26" i="12" s="1"/>
  <c r="B26" i="12"/>
  <c r="N25" i="12"/>
  <c r="M25" i="12"/>
  <c r="B25" i="12"/>
  <c r="N24" i="12"/>
  <c r="M24" i="12"/>
  <c r="B24" i="12"/>
  <c r="N23" i="12"/>
  <c r="M23" i="12"/>
  <c r="B23" i="12"/>
  <c r="M22" i="12"/>
  <c r="N22" i="12" s="1"/>
  <c r="B22" i="12"/>
  <c r="N21" i="12"/>
  <c r="M21" i="12"/>
  <c r="B21" i="12"/>
  <c r="N20" i="12"/>
  <c r="M20" i="12"/>
  <c r="B20" i="12"/>
  <c r="N19" i="12"/>
  <c r="M19" i="12"/>
  <c r="B19" i="12"/>
  <c r="M18" i="12"/>
  <c r="N18" i="12" s="1"/>
  <c r="B18" i="12"/>
  <c r="N17" i="12"/>
  <c r="M17" i="12"/>
  <c r="B17" i="12"/>
  <c r="N16" i="12"/>
  <c r="M16" i="12"/>
  <c r="B16" i="12"/>
  <c r="N15" i="12"/>
  <c r="M15" i="12"/>
  <c r="B15" i="12"/>
  <c r="M14" i="12"/>
  <c r="N14" i="12" s="1"/>
  <c r="B14" i="12"/>
  <c r="N13" i="12"/>
  <c r="M13" i="12"/>
  <c r="B13" i="12"/>
  <c r="N12" i="12"/>
  <c r="M12" i="12"/>
  <c r="B12" i="12"/>
  <c r="N11" i="12"/>
  <c r="M11" i="12"/>
  <c r="B11" i="12"/>
  <c r="M10" i="12"/>
  <c r="N10" i="12" s="1"/>
  <c r="B10" i="12"/>
  <c r="N9" i="12"/>
  <c r="M9" i="12"/>
  <c r="B9" i="12"/>
  <c r="N8" i="12"/>
  <c r="M8" i="12"/>
  <c r="B8" i="12"/>
  <c r="N7" i="12"/>
  <c r="M7" i="12"/>
  <c r="B7" i="12"/>
  <c r="M6" i="12"/>
  <c r="N6" i="12" s="1"/>
  <c r="B6" i="12"/>
  <c r="N5" i="12"/>
  <c r="M5" i="12"/>
  <c r="B5" i="12"/>
  <c r="B2" i="12"/>
  <c r="H10" i="11"/>
  <c r="I10" i="11" s="1"/>
  <c r="B10" i="11"/>
  <c r="B7" i="11"/>
  <c r="I5" i="11"/>
  <c r="H5" i="11"/>
  <c r="B5" i="11"/>
  <c r="B2" i="11"/>
  <c r="S19" i="10"/>
  <c r="R19" i="10"/>
  <c r="P19" i="10"/>
  <c r="Q19" i="10" s="1"/>
  <c r="H19" i="10"/>
  <c r="I19" i="10" s="1"/>
  <c r="B19" i="10"/>
  <c r="R18" i="10"/>
  <c r="S18" i="10" s="1"/>
  <c r="P18" i="10"/>
  <c r="Q18" i="10" s="1"/>
  <c r="I18" i="10"/>
  <c r="H18" i="10"/>
  <c r="B18" i="10"/>
  <c r="R17" i="10"/>
  <c r="S17" i="10" s="1"/>
  <c r="P17" i="10"/>
  <c r="Q17" i="10" s="1"/>
  <c r="I17" i="10"/>
  <c r="H17" i="10"/>
  <c r="B17" i="10"/>
  <c r="R16" i="10"/>
  <c r="S16" i="10" s="1"/>
  <c r="Q16" i="10"/>
  <c r="P16" i="10"/>
  <c r="I16" i="10"/>
  <c r="H16" i="10"/>
  <c r="B16" i="10"/>
  <c r="R15" i="10"/>
  <c r="S15" i="10" s="1"/>
  <c r="Q15" i="10"/>
  <c r="P15" i="10"/>
  <c r="I15" i="10"/>
  <c r="H15" i="10"/>
  <c r="B15" i="10"/>
  <c r="S14" i="10"/>
  <c r="R14" i="10"/>
  <c r="Q14" i="10"/>
  <c r="P14" i="10"/>
  <c r="I14" i="10"/>
  <c r="H14" i="10"/>
  <c r="B14" i="10"/>
  <c r="Q13" i="10"/>
  <c r="P13" i="10"/>
  <c r="I13" i="10"/>
  <c r="H13" i="10"/>
  <c r="R13" i="10" s="1"/>
  <c r="S13" i="10" s="1"/>
  <c r="B13" i="10"/>
  <c r="Q12" i="10"/>
  <c r="P12" i="10"/>
  <c r="H12" i="10"/>
  <c r="R12" i="10" s="1"/>
  <c r="S12" i="10" s="1"/>
  <c r="B12" i="10"/>
  <c r="Q11" i="10"/>
  <c r="P11" i="10"/>
  <c r="I11" i="10"/>
  <c r="H11" i="10"/>
  <c r="R11" i="10" s="1"/>
  <c r="S11" i="10" s="1"/>
  <c r="B11" i="10"/>
  <c r="P10" i="10"/>
  <c r="Q10" i="10" s="1"/>
  <c r="H10" i="10"/>
  <c r="R10" i="10" s="1"/>
  <c r="S10" i="10" s="1"/>
  <c r="B10" i="10"/>
  <c r="S9" i="10"/>
  <c r="R9" i="10"/>
  <c r="Q9" i="10"/>
  <c r="P9" i="10"/>
  <c r="H9" i="10"/>
  <c r="I9" i="10" s="1"/>
  <c r="B9" i="10"/>
  <c r="P8" i="10"/>
  <c r="Q8" i="10" s="1"/>
  <c r="H8" i="10"/>
  <c r="I8" i="10" s="1"/>
  <c r="B8" i="10"/>
  <c r="S7" i="10"/>
  <c r="R7" i="10"/>
  <c r="P7" i="10"/>
  <c r="Q7" i="10" s="1"/>
  <c r="H7" i="10"/>
  <c r="I7" i="10" s="1"/>
  <c r="B7" i="10"/>
  <c r="P6" i="10"/>
  <c r="Q6" i="10" s="1"/>
  <c r="I6" i="10"/>
  <c r="H6" i="10"/>
  <c r="B6" i="10"/>
  <c r="R5" i="10"/>
  <c r="S5" i="10" s="1"/>
  <c r="P5" i="10"/>
  <c r="Q5" i="10" s="1"/>
  <c r="I5" i="10"/>
  <c r="H5" i="10"/>
  <c r="B5" i="10"/>
  <c r="B2" i="10"/>
  <c r="B11" i="9"/>
  <c r="B10" i="9"/>
  <c r="B9" i="9"/>
  <c r="B8" i="9"/>
  <c r="B7" i="9"/>
  <c r="B6" i="9"/>
  <c r="B5" i="9"/>
  <c r="B2" i="9"/>
  <c r="O7" i="8"/>
  <c r="P7" i="8" s="1"/>
  <c r="G7" i="8"/>
  <c r="B7" i="8"/>
  <c r="O6" i="8"/>
  <c r="P6" i="8" s="1"/>
  <c r="G6" i="8"/>
  <c r="Q6" i="8" s="1"/>
  <c r="R6" i="8" s="1"/>
  <c r="B6" i="8"/>
  <c r="O5" i="8"/>
  <c r="P5" i="8" s="1"/>
  <c r="G5" i="8"/>
  <c r="B5" i="8"/>
  <c r="B2" i="8"/>
  <c r="S38" i="7"/>
  <c r="R38" i="7"/>
  <c r="Q38" i="7"/>
  <c r="P38" i="7"/>
  <c r="I38" i="7"/>
  <c r="H38" i="7"/>
  <c r="B38" i="7"/>
  <c r="Q37" i="7"/>
  <c r="P37" i="7"/>
  <c r="I37" i="7"/>
  <c r="H37" i="7"/>
  <c r="R37" i="7" s="1"/>
  <c r="S37" i="7" s="1"/>
  <c r="B37" i="7"/>
  <c r="Q36" i="7"/>
  <c r="P36" i="7"/>
  <c r="H36" i="7"/>
  <c r="R36" i="7" s="1"/>
  <c r="S36" i="7" s="1"/>
  <c r="B36" i="7"/>
  <c r="Q35" i="7"/>
  <c r="P35" i="7"/>
  <c r="I35" i="7"/>
  <c r="H35" i="7"/>
  <c r="R35" i="7" s="1"/>
  <c r="S35" i="7" s="1"/>
  <c r="B35" i="7"/>
  <c r="Q34" i="7"/>
  <c r="P34" i="7"/>
  <c r="H34" i="7"/>
  <c r="R34" i="7" s="1"/>
  <c r="S34" i="7" s="1"/>
  <c r="B34" i="7"/>
  <c r="S33" i="7"/>
  <c r="R33" i="7"/>
  <c r="Q33" i="7"/>
  <c r="P33" i="7"/>
  <c r="H33" i="7"/>
  <c r="I33" i="7" s="1"/>
  <c r="B33" i="7"/>
  <c r="P32" i="7"/>
  <c r="Q32" i="7" s="1"/>
  <c r="H32" i="7"/>
  <c r="I32" i="7" s="1"/>
  <c r="B32" i="7"/>
  <c r="P31" i="7"/>
  <c r="Q31" i="7" s="1"/>
  <c r="H31" i="7"/>
  <c r="R31" i="7" s="1"/>
  <c r="S31" i="7" s="1"/>
  <c r="B31" i="7"/>
  <c r="P30" i="7"/>
  <c r="Q30" i="7" s="1"/>
  <c r="I30" i="7"/>
  <c r="H30" i="7"/>
  <c r="B30" i="7"/>
  <c r="P29" i="7"/>
  <c r="R29" i="7" s="1"/>
  <c r="S29" i="7" s="1"/>
  <c r="I29" i="7"/>
  <c r="H29" i="7"/>
  <c r="B29" i="7"/>
  <c r="R28" i="7"/>
  <c r="S28" i="7" s="1"/>
  <c r="Q28" i="7"/>
  <c r="P28" i="7"/>
  <c r="I28" i="7"/>
  <c r="H28" i="7"/>
  <c r="B28" i="7"/>
  <c r="R27" i="7"/>
  <c r="S27" i="7" s="1"/>
  <c r="Q27" i="7"/>
  <c r="P27" i="7"/>
  <c r="I27" i="7"/>
  <c r="H27" i="7"/>
  <c r="B27" i="7"/>
  <c r="S26" i="7"/>
  <c r="R26" i="7"/>
  <c r="Q26" i="7"/>
  <c r="P26" i="7"/>
  <c r="I26" i="7"/>
  <c r="H26" i="7"/>
  <c r="B26" i="7"/>
  <c r="Q25" i="7"/>
  <c r="P25" i="7"/>
  <c r="I25" i="7"/>
  <c r="H25" i="7"/>
  <c r="R25" i="7" s="1"/>
  <c r="S25" i="7" s="1"/>
  <c r="B25" i="7"/>
  <c r="Q24" i="7"/>
  <c r="P24" i="7"/>
  <c r="I24" i="7"/>
  <c r="H24" i="7"/>
  <c r="R24" i="7" s="1"/>
  <c r="S24" i="7" s="1"/>
  <c r="B24" i="7"/>
  <c r="Q23" i="7"/>
  <c r="P23" i="7"/>
  <c r="I23" i="7"/>
  <c r="H23" i="7"/>
  <c r="R23" i="7" s="1"/>
  <c r="S23" i="7" s="1"/>
  <c r="B23" i="7"/>
  <c r="Q22" i="7"/>
  <c r="P22" i="7"/>
  <c r="H22" i="7"/>
  <c r="R22" i="7" s="1"/>
  <c r="S22" i="7" s="1"/>
  <c r="B22" i="7"/>
  <c r="S21" i="7"/>
  <c r="R21" i="7"/>
  <c r="Q21" i="7"/>
  <c r="P21" i="7"/>
  <c r="H21" i="7"/>
  <c r="I21" i="7" s="1"/>
  <c r="B21" i="7"/>
  <c r="P20" i="7"/>
  <c r="Q20" i="7" s="1"/>
  <c r="H20" i="7"/>
  <c r="B20" i="7"/>
  <c r="P19" i="7"/>
  <c r="Q19" i="7" s="1"/>
  <c r="H19" i="7"/>
  <c r="R19" i="7" s="1"/>
  <c r="S19" i="7" s="1"/>
  <c r="B19" i="7"/>
  <c r="P18" i="7"/>
  <c r="I18" i="7"/>
  <c r="H18" i="7"/>
  <c r="B18" i="7"/>
  <c r="P17" i="7"/>
  <c r="R17" i="7" s="1"/>
  <c r="S17" i="7" s="1"/>
  <c r="I17" i="7"/>
  <c r="H17" i="7"/>
  <c r="B17" i="7"/>
  <c r="R16" i="7"/>
  <c r="S16" i="7" s="1"/>
  <c r="Q16" i="7"/>
  <c r="P16" i="7"/>
  <c r="I16" i="7"/>
  <c r="H16" i="7"/>
  <c r="B16" i="7"/>
  <c r="R15" i="7"/>
  <c r="S15" i="7" s="1"/>
  <c r="Q15" i="7"/>
  <c r="P15" i="7"/>
  <c r="I15" i="7"/>
  <c r="H15" i="7"/>
  <c r="B15" i="7"/>
  <c r="S14" i="7"/>
  <c r="R14" i="7"/>
  <c r="Q14" i="7"/>
  <c r="P14" i="7"/>
  <c r="I14" i="7"/>
  <c r="H14" i="7"/>
  <c r="B14" i="7"/>
  <c r="Q13" i="7"/>
  <c r="P13" i="7"/>
  <c r="I13" i="7"/>
  <c r="H13" i="7"/>
  <c r="R13" i="7" s="1"/>
  <c r="S13" i="7" s="1"/>
  <c r="B13" i="7"/>
  <c r="Q12" i="7"/>
  <c r="P12" i="7"/>
  <c r="I12" i="7"/>
  <c r="H12" i="7"/>
  <c r="R12" i="7" s="1"/>
  <c r="S12" i="7" s="1"/>
  <c r="B12" i="7"/>
  <c r="S11" i="7"/>
  <c r="Q11" i="7"/>
  <c r="P11" i="7"/>
  <c r="I11" i="7"/>
  <c r="H11" i="7"/>
  <c r="R11" i="7" s="1"/>
  <c r="B11" i="7"/>
  <c r="Q10" i="7"/>
  <c r="P10" i="7"/>
  <c r="H10" i="7"/>
  <c r="B10" i="7"/>
  <c r="S9" i="7"/>
  <c r="R9" i="7"/>
  <c r="Q9" i="7"/>
  <c r="P9" i="7"/>
  <c r="H9" i="7"/>
  <c r="I9" i="7" s="1"/>
  <c r="B9" i="7"/>
  <c r="P8" i="7"/>
  <c r="Q8" i="7" s="1"/>
  <c r="H8" i="7"/>
  <c r="B8" i="7"/>
  <c r="P7" i="7"/>
  <c r="Q7" i="7" s="1"/>
  <c r="H7" i="7"/>
  <c r="R7" i="7" s="1"/>
  <c r="S7" i="7" s="1"/>
  <c r="B7" i="7"/>
  <c r="P6" i="7"/>
  <c r="Q6" i="7" s="1"/>
  <c r="I6" i="7"/>
  <c r="H6" i="7"/>
  <c r="B6" i="7"/>
  <c r="P5" i="7"/>
  <c r="Q5" i="7" s="1"/>
  <c r="I5" i="7"/>
  <c r="H5" i="7"/>
  <c r="R5" i="7" s="1"/>
  <c r="S5" i="7" s="1"/>
  <c r="B5" i="7"/>
  <c r="B2" i="7"/>
  <c r="S29" i="6"/>
  <c r="R29" i="6"/>
  <c r="Q29" i="6"/>
  <c r="P29" i="6"/>
  <c r="H29" i="6"/>
  <c r="I29" i="6" s="1"/>
  <c r="B29" i="6"/>
  <c r="P28" i="6"/>
  <c r="Q28" i="6" s="1"/>
  <c r="H28" i="6"/>
  <c r="B28" i="6"/>
  <c r="S27" i="6"/>
  <c r="R27" i="6"/>
  <c r="P27" i="6"/>
  <c r="Q27" i="6" s="1"/>
  <c r="H27" i="6"/>
  <c r="I27" i="6" s="1"/>
  <c r="B27" i="6"/>
  <c r="P26" i="6"/>
  <c r="Q26" i="6" s="1"/>
  <c r="I26" i="6"/>
  <c r="H26" i="6"/>
  <c r="B26" i="6"/>
  <c r="P25" i="6"/>
  <c r="Q25" i="6" s="1"/>
  <c r="I25" i="6"/>
  <c r="H25" i="6"/>
  <c r="R25" i="6" s="1"/>
  <c r="S25" i="6" s="1"/>
  <c r="B25" i="6"/>
  <c r="R24" i="6"/>
  <c r="S24" i="6" s="1"/>
  <c r="Q24" i="6"/>
  <c r="P24" i="6"/>
  <c r="I24" i="6"/>
  <c r="H24" i="6"/>
  <c r="B24" i="6"/>
  <c r="R23" i="6"/>
  <c r="S23" i="6" s="1"/>
  <c r="Q23" i="6"/>
  <c r="P23" i="6"/>
  <c r="I23" i="6"/>
  <c r="H23" i="6"/>
  <c r="B23" i="6"/>
  <c r="S22" i="6"/>
  <c r="R22" i="6"/>
  <c r="Q22" i="6"/>
  <c r="P22" i="6"/>
  <c r="I22" i="6"/>
  <c r="H22" i="6"/>
  <c r="B22" i="6"/>
  <c r="Q21" i="6"/>
  <c r="P21" i="6"/>
  <c r="I21" i="6"/>
  <c r="H21" i="6"/>
  <c r="R21" i="6" s="1"/>
  <c r="S21" i="6" s="1"/>
  <c r="B21" i="6"/>
  <c r="Q20" i="6"/>
  <c r="P20" i="6"/>
  <c r="I20" i="6"/>
  <c r="H20" i="6"/>
  <c r="R20" i="6" s="1"/>
  <c r="S20" i="6" s="1"/>
  <c r="B20" i="6"/>
  <c r="S19" i="6"/>
  <c r="Q19" i="6"/>
  <c r="P19" i="6"/>
  <c r="I19" i="6"/>
  <c r="H19" i="6"/>
  <c r="R19" i="6" s="1"/>
  <c r="B19" i="6"/>
  <c r="Q18" i="6"/>
  <c r="P18" i="6"/>
  <c r="H18" i="6"/>
  <c r="B18" i="6"/>
  <c r="S17" i="6"/>
  <c r="R17" i="6"/>
  <c r="Q17" i="6"/>
  <c r="P17" i="6"/>
  <c r="H17" i="6"/>
  <c r="I17" i="6" s="1"/>
  <c r="B17" i="6"/>
  <c r="P16" i="6"/>
  <c r="Q16" i="6" s="1"/>
  <c r="H16" i="6"/>
  <c r="B16" i="6"/>
  <c r="P15" i="6"/>
  <c r="Q15" i="6" s="1"/>
  <c r="H15" i="6"/>
  <c r="R15" i="6" s="1"/>
  <c r="S15" i="6" s="1"/>
  <c r="B15" i="6"/>
  <c r="P14" i="6"/>
  <c r="Q14" i="6" s="1"/>
  <c r="I14" i="6"/>
  <c r="H14" i="6"/>
  <c r="B14" i="6"/>
  <c r="P13" i="6"/>
  <c r="Q13" i="6" s="1"/>
  <c r="I13" i="6"/>
  <c r="H13" i="6"/>
  <c r="R13" i="6" s="1"/>
  <c r="S13" i="6" s="1"/>
  <c r="B13" i="6"/>
  <c r="R12" i="6"/>
  <c r="S12" i="6" s="1"/>
  <c r="Q12" i="6"/>
  <c r="P12" i="6"/>
  <c r="I12" i="6"/>
  <c r="H12" i="6"/>
  <c r="B12" i="6"/>
  <c r="R11" i="6"/>
  <c r="S11" i="6" s="1"/>
  <c r="Q11" i="6"/>
  <c r="P11" i="6"/>
  <c r="I11" i="6"/>
  <c r="H11" i="6"/>
  <c r="B11" i="6"/>
  <c r="S10" i="6"/>
  <c r="R10" i="6"/>
  <c r="Q10" i="6"/>
  <c r="P10" i="6"/>
  <c r="I10" i="6"/>
  <c r="H10" i="6"/>
  <c r="B10" i="6"/>
  <c r="Q9" i="6"/>
  <c r="P9" i="6"/>
  <c r="I9" i="6"/>
  <c r="H9" i="6"/>
  <c r="R9" i="6" s="1"/>
  <c r="S9" i="6" s="1"/>
  <c r="B9" i="6"/>
  <c r="Q8" i="6"/>
  <c r="P8" i="6"/>
  <c r="I8" i="6"/>
  <c r="H8" i="6"/>
  <c r="R8" i="6" s="1"/>
  <c r="S8" i="6" s="1"/>
  <c r="B8" i="6"/>
  <c r="Q7" i="6"/>
  <c r="P7" i="6"/>
  <c r="I7" i="6"/>
  <c r="H7" i="6"/>
  <c r="R7" i="6" s="1"/>
  <c r="S7" i="6" s="1"/>
  <c r="B7" i="6"/>
  <c r="Q6" i="6"/>
  <c r="P6" i="6"/>
  <c r="H6" i="6"/>
  <c r="B6" i="6"/>
  <c r="S5" i="6"/>
  <c r="R5" i="6"/>
  <c r="Q5" i="6"/>
  <c r="P5" i="6"/>
  <c r="H5" i="6"/>
  <c r="I5" i="6" s="1"/>
  <c r="B5" i="6"/>
  <c r="B204" i="5"/>
  <c r="C202" i="5"/>
  <c r="B202" i="5"/>
  <c r="B200" i="5"/>
  <c r="G200" i="5" s="1"/>
  <c r="B199" i="5"/>
  <c r="C199" i="5" s="1"/>
  <c r="C197" i="5"/>
  <c r="B197" i="5"/>
  <c r="B195" i="5"/>
  <c r="B194" i="5"/>
  <c r="G194" i="5" s="1"/>
  <c r="B193" i="5"/>
  <c r="C193" i="5" s="1"/>
  <c r="B192" i="5"/>
  <c r="G192" i="5" s="1"/>
  <c r="B191" i="5"/>
  <c r="D191" i="5" s="1"/>
  <c r="B190" i="5"/>
  <c r="B189" i="5"/>
  <c r="C187" i="5"/>
  <c r="B187" i="5"/>
  <c r="B185" i="5"/>
  <c r="D185" i="5" s="1"/>
  <c r="B184" i="5"/>
  <c r="B183" i="5"/>
  <c r="G183" i="5" s="1"/>
  <c r="B182" i="5"/>
  <c r="D182" i="5" s="1"/>
  <c r="B181" i="5"/>
  <c r="D181" i="5" s="1"/>
  <c r="B180" i="5"/>
  <c r="D180" i="5" s="1"/>
  <c r="C178" i="5"/>
  <c r="B178" i="5"/>
  <c r="B176" i="5"/>
  <c r="G176" i="5" s="1"/>
  <c r="C174" i="5"/>
  <c r="B174" i="5"/>
  <c r="B172" i="5"/>
  <c r="C170" i="5"/>
  <c r="B170" i="5"/>
  <c r="B168" i="5"/>
  <c r="C168" i="5" s="1"/>
  <c r="C166" i="5"/>
  <c r="B166" i="5"/>
  <c r="B164" i="5"/>
  <c r="D164" i="5" s="1"/>
  <c r="B163" i="5"/>
  <c r="D163" i="5" s="1"/>
  <c r="C161" i="5"/>
  <c r="B161" i="5"/>
  <c r="B159" i="5"/>
  <c r="E159" i="5" s="1"/>
  <c r="B158" i="5"/>
  <c r="E158" i="5" s="1"/>
  <c r="C156" i="5"/>
  <c r="B156" i="5"/>
  <c r="B154" i="5"/>
  <c r="E154" i="5" s="1"/>
  <c r="B153" i="5"/>
  <c r="C153" i="5" s="1"/>
  <c r="C151" i="5"/>
  <c r="B151" i="5"/>
  <c r="B149" i="5"/>
  <c r="G149" i="5" s="1"/>
  <c r="B148" i="5"/>
  <c r="C148" i="5" s="1"/>
  <c r="B147" i="5"/>
  <c r="C147" i="5" s="1"/>
  <c r="B146" i="5"/>
  <c r="B145" i="5"/>
  <c r="G145" i="5" s="1"/>
  <c r="B144" i="5"/>
  <c r="C144" i="5" s="1"/>
  <c r="B143" i="5"/>
  <c r="C143" i="5" s="1"/>
  <c r="B142" i="5"/>
  <c r="G142" i="5" s="1"/>
  <c r="B141" i="5"/>
  <c r="G141" i="5" s="1"/>
  <c r="B140" i="5"/>
  <c r="C140" i="5" s="1"/>
  <c r="B139" i="5"/>
  <c r="C139" i="5" s="1"/>
  <c r="B138" i="5"/>
  <c r="G138" i="5" s="1"/>
  <c r="B137" i="5"/>
  <c r="G137" i="5" s="1"/>
  <c r="B136" i="5"/>
  <c r="C136" i="5" s="1"/>
  <c r="B135" i="5"/>
  <c r="C135" i="5" s="1"/>
  <c r="B134" i="5"/>
  <c r="G134" i="5" s="1"/>
  <c r="B133" i="5"/>
  <c r="C133" i="5" s="1"/>
  <c r="B132" i="5"/>
  <c r="C132" i="5" s="1"/>
  <c r="B131" i="5"/>
  <c r="C131" i="5" s="1"/>
  <c r="B130" i="5"/>
  <c r="G130" i="5" s="1"/>
  <c r="B129" i="5"/>
  <c r="G129" i="5" s="1"/>
  <c r="B128" i="5"/>
  <c r="C128" i="5" s="1"/>
  <c r="B127" i="5"/>
  <c r="C127" i="5" s="1"/>
  <c r="B126" i="5"/>
  <c r="G126" i="5" s="1"/>
  <c r="B125" i="5"/>
  <c r="G125" i="5" s="1"/>
  <c r="B124" i="5"/>
  <c r="C124" i="5" s="1"/>
  <c r="B123" i="5"/>
  <c r="C123" i="5" s="1"/>
  <c r="B122" i="5"/>
  <c r="G122" i="5" s="1"/>
  <c r="B121" i="5"/>
  <c r="G121" i="5" s="1"/>
  <c r="B120" i="5"/>
  <c r="C120" i="5" s="1"/>
  <c r="B119" i="5"/>
  <c r="C119" i="5" s="1"/>
  <c r="B118" i="5"/>
  <c r="G118" i="5" s="1"/>
  <c r="C116" i="5"/>
  <c r="B116" i="5"/>
  <c r="B114" i="5"/>
  <c r="G114" i="5" s="1"/>
  <c r="C112" i="5"/>
  <c r="B112" i="5"/>
  <c r="B110" i="5"/>
  <c r="C108" i="5"/>
  <c r="B108" i="5"/>
  <c r="B106" i="5"/>
  <c r="E106" i="5" s="1"/>
  <c r="B105" i="5"/>
  <c r="E105" i="5" s="1"/>
  <c r="B104" i="5"/>
  <c r="B103" i="5"/>
  <c r="G103" i="5" s="1"/>
  <c r="B102" i="5"/>
  <c r="B101" i="5"/>
  <c r="F101" i="5" s="1"/>
  <c r="B100" i="5"/>
  <c r="F100" i="5" s="1"/>
  <c r="B99" i="5"/>
  <c r="F99" i="5" s="1"/>
  <c r="B98" i="5"/>
  <c r="F98" i="5" s="1"/>
  <c r="B97" i="5"/>
  <c r="F97" i="5" s="1"/>
  <c r="B96" i="5"/>
  <c r="E96" i="5" s="1"/>
  <c r="B95" i="5"/>
  <c r="B94" i="5"/>
  <c r="G94" i="5" s="1"/>
  <c r="B93" i="5"/>
  <c r="B92" i="5"/>
  <c r="F92" i="5" s="1"/>
  <c r="C90" i="5"/>
  <c r="B90" i="5"/>
  <c r="B88" i="5"/>
  <c r="B87" i="5"/>
  <c r="G87" i="5" s="1"/>
  <c r="B86" i="5"/>
  <c r="D86" i="5" s="1"/>
  <c r="B85" i="5"/>
  <c r="B84" i="5"/>
  <c r="G84" i="5" s="1"/>
  <c r="B83" i="5"/>
  <c r="D83" i="5" s="1"/>
  <c r="B82" i="5"/>
  <c r="G82" i="5" s="1"/>
  <c r="C80" i="5"/>
  <c r="B80" i="5"/>
  <c r="B78" i="5"/>
  <c r="B77" i="5"/>
  <c r="B76" i="5"/>
  <c r="F76" i="5" s="1"/>
  <c r="C74" i="5"/>
  <c r="B74" i="5"/>
  <c r="B72" i="5"/>
  <c r="F72" i="5" s="1"/>
  <c r="B71" i="5"/>
  <c r="F71" i="5" s="1"/>
  <c r="B70" i="5"/>
  <c r="D70" i="5" s="1"/>
  <c r="B69" i="5"/>
  <c r="E69" i="5" s="1"/>
  <c r="B68" i="5"/>
  <c r="D68" i="5" s="1"/>
  <c r="B67" i="5"/>
  <c r="G67" i="5" s="1"/>
  <c r="B66" i="5"/>
  <c r="B65" i="5"/>
  <c r="F65" i="5" s="1"/>
  <c r="B64" i="5"/>
  <c r="B63" i="5"/>
  <c r="G63" i="5" s="1"/>
  <c r="B62" i="5"/>
  <c r="G62" i="5" s="1"/>
  <c r="B61" i="5"/>
  <c r="E61" i="5" s="1"/>
  <c r="B60" i="5"/>
  <c r="E60" i="5" s="1"/>
  <c r="B59" i="5"/>
  <c r="B58" i="5"/>
  <c r="G58" i="5" s="1"/>
  <c r="B57" i="5"/>
  <c r="G57" i="5" s="1"/>
  <c r="B56" i="5"/>
  <c r="G56" i="5" s="1"/>
  <c r="B55" i="5"/>
  <c r="F55" i="5" s="1"/>
  <c r="B54" i="5"/>
  <c r="F54" i="5" s="1"/>
  <c r="B53" i="5"/>
  <c r="G53" i="5" s="1"/>
  <c r="B52" i="5"/>
  <c r="E52" i="5" s="1"/>
  <c r="B51" i="5"/>
  <c r="E51" i="5" s="1"/>
  <c r="B50" i="5"/>
  <c r="E50" i="5" s="1"/>
  <c r="B49" i="5"/>
  <c r="B48" i="5"/>
  <c r="G48" i="5" s="1"/>
  <c r="B47" i="5"/>
  <c r="G47" i="5" s="1"/>
  <c r="B46" i="5"/>
  <c r="F46" i="5" s="1"/>
  <c r="B45" i="5"/>
  <c r="G45" i="5" s="1"/>
  <c r="B44" i="5"/>
  <c r="B43" i="5"/>
  <c r="E43" i="5" s="1"/>
  <c r="B42" i="5"/>
  <c r="B41" i="5"/>
  <c r="B40" i="5"/>
  <c r="B39" i="5"/>
  <c r="G39" i="5" s="1"/>
  <c r="C37" i="5"/>
  <c r="B37" i="5"/>
  <c r="B35" i="5"/>
  <c r="E35" i="5" s="1"/>
  <c r="B34" i="5"/>
  <c r="D34" i="5" s="1"/>
  <c r="B33" i="5"/>
  <c r="G33" i="5" s="1"/>
  <c r="B32" i="5"/>
  <c r="B31" i="5"/>
  <c r="B30" i="5"/>
  <c r="G30" i="5" s="1"/>
  <c r="B29" i="5"/>
  <c r="E29" i="5" s="1"/>
  <c r="B28" i="5"/>
  <c r="F28" i="5" s="1"/>
  <c r="B27" i="5"/>
  <c r="B26" i="5"/>
  <c r="D26" i="5" s="1"/>
  <c r="B25" i="5"/>
  <c r="E25" i="5" s="1"/>
  <c r="B24" i="5"/>
  <c r="B23" i="5"/>
  <c r="B22" i="5"/>
  <c r="F22" i="5" s="1"/>
  <c r="B21" i="5"/>
  <c r="G21" i="5" s="1"/>
  <c r="B20" i="5"/>
  <c r="E20" i="5" s="1"/>
  <c r="B19" i="5"/>
  <c r="B18" i="5"/>
  <c r="E18" i="5" s="1"/>
  <c r="B17" i="5"/>
  <c r="D17" i="5" s="1"/>
  <c r="B16" i="5"/>
  <c r="E16" i="5" s="1"/>
  <c r="B15" i="5"/>
  <c r="G15" i="5" s="1"/>
  <c r="B14" i="5"/>
  <c r="B13" i="5"/>
  <c r="F13" i="5" s="1"/>
  <c r="B12" i="5"/>
  <c r="F12" i="5" s="1"/>
  <c r="B11" i="5"/>
  <c r="E11" i="5" s="1"/>
  <c r="C9" i="5"/>
  <c r="B9" i="5"/>
  <c r="C182" i="5" l="1"/>
  <c r="G168" i="5"/>
  <c r="D11" i="5"/>
  <c r="G77" i="5"/>
  <c r="H6" i="8"/>
  <c r="F78" i="5"/>
  <c r="Q5" i="8"/>
  <c r="R5" i="8" s="1"/>
  <c r="Q7" i="8"/>
  <c r="R7" i="8" s="1"/>
  <c r="F11" i="5"/>
  <c r="D84" i="5"/>
  <c r="C137" i="5"/>
  <c r="C82" i="5"/>
  <c r="D15" i="5"/>
  <c r="D20" i="5"/>
  <c r="C121" i="5"/>
  <c r="G83" i="5"/>
  <c r="D106" i="5"/>
  <c r="E63" i="5"/>
  <c r="D52" i="5"/>
  <c r="D16" i="5"/>
  <c r="D29" i="5"/>
  <c r="F154" i="5"/>
  <c r="C48" i="5"/>
  <c r="D25" i="5"/>
  <c r="C57" i="5"/>
  <c r="G148" i="5"/>
  <c r="G181" i="5"/>
  <c r="C39" i="5"/>
  <c r="E77" i="5"/>
  <c r="C83" i="5"/>
  <c r="G16" i="5"/>
  <c r="E72" i="5"/>
  <c r="G99" i="5"/>
  <c r="C114" i="5"/>
  <c r="C176" i="5"/>
  <c r="C3" i="4"/>
  <c r="G72" i="5"/>
  <c r="F29" i="5"/>
  <c r="F43" i="5"/>
  <c r="G132" i="5"/>
  <c r="C154" i="5"/>
  <c r="F15" i="5"/>
  <c r="E45" i="5"/>
  <c r="G190" i="5"/>
  <c r="D87" i="5"/>
  <c r="G119" i="5"/>
  <c r="F153" i="5"/>
  <c r="F61" i="5"/>
  <c r="D43" i="5"/>
  <c r="F106" i="5"/>
  <c r="G128" i="5"/>
  <c r="G144" i="5"/>
  <c r="C149" i="5"/>
  <c r="G199" i="5"/>
  <c r="F31" i="5"/>
  <c r="G180" i="5"/>
  <c r="G101" i="5"/>
  <c r="G172" i="5"/>
  <c r="F16" i="5"/>
  <c r="F20" i="5"/>
  <c r="D61" i="5"/>
  <c r="C70" i="5"/>
  <c r="D97" i="5"/>
  <c r="G124" i="5"/>
  <c r="C129" i="5"/>
  <c r="G140" i="5"/>
  <c r="C145" i="5"/>
  <c r="G164" i="5"/>
  <c r="C180" i="5"/>
  <c r="G120" i="5"/>
  <c r="C200" i="5"/>
  <c r="D194" i="5"/>
  <c r="C15" i="4"/>
  <c r="C86" i="5"/>
  <c r="C125" i="5"/>
  <c r="G136" i="5"/>
  <c r="C141" i="5"/>
  <c r="C159" i="5"/>
  <c r="E15" i="5"/>
  <c r="C110" i="5"/>
  <c r="G184" i="5"/>
  <c r="G204" i="5"/>
  <c r="G86" i="5"/>
  <c r="F159" i="5"/>
  <c r="G31" i="5"/>
  <c r="G133" i="5"/>
  <c r="F67" i="5"/>
  <c r="E153" i="5"/>
  <c r="F77" i="5"/>
  <c r="G110" i="5"/>
  <c r="G146" i="5"/>
  <c r="D18" i="5"/>
  <c r="G18" i="5"/>
  <c r="F18" i="5"/>
  <c r="F32" i="5"/>
  <c r="E32" i="5"/>
  <c r="D32" i="5"/>
  <c r="C32" i="5"/>
  <c r="G13" i="5"/>
  <c r="I28" i="6"/>
  <c r="E34" i="5" s="1"/>
  <c r="R28" i="6"/>
  <c r="S28" i="6" s="1"/>
  <c r="F19" i="5"/>
  <c r="G49" i="5"/>
  <c r="D27" i="5"/>
  <c r="G27" i="5"/>
  <c r="F27" i="5"/>
  <c r="C13" i="4"/>
  <c r="E27" i="5"/>
  <c r="G85" i="5"/>
  <c r="D85" i="5"/>
  <c r="C85" i="5"/>
  <c r="G185" i="5"/>
  <c r="G195" i="5"/>
  <c r="C195" i="5"/>
  <c r="F64" i="5"/>
  <c r="C95" i="5"/>
  <c r="F95" i="5"/>
  <c r="E95" i="5"/>
  <c r="Q18" i="7"/>
  <c r="F52" i="5" s="1"/>
  <c r="R18" i="7"/>
  <c r="S18" i="7" s="1"/>
  <c r="G52" i="5" s="1"/>
  <c r="D50" i="5"/>
  <c r="G50" i="5"/>
  <c r="F50" i="5"/>
  <c r="F45" i="5"/>
  <c r="D95" i="5"/>
  <c r="G102" i="5"/>
  <c r="F102" i="5"/>
  <c r="E102" i="5"/>
  <c r="D102" i="5"/>
  <c r="R14" i="6"/>
  <c r="S14" i="6" s="1"/>
  <c r="G20" i="5" s="1"/>
  <c r="R26" i="6"/>
  <c r="S26" i="6" s="1"/>
  <c r="G32" i="5" s="1"/>
  <c r="R6" i="7"/>
  <c r="S6" i="7" s="1"/>
  <c r="G40" i="5" s="1"/>
  <c r="C11" i="4"/>
  <c r="C10" i="4"/>
  <c r="C20" i="4"/>
  <c r="G14" i="5"/>
  <c r="C8" i="4"/>
  <c r="F14" i="5"/>
  <c r="E14" i="5"/>
  <c r="D14" i="5"/>
  <c r="C14" i="5"/>
  <c r="D59" i="5"/>
  <c r="G59" i="5"/>
  <c r="F59" i="5"/>
  <c r="G189" i="5"/>
  <c r="E59" i="5"/>
  <c r="F66" i="5"/>
  <c r="E66" i="5"/>
  <c r="D66" i="5"/>
  <c r="C104" i="5"/>
  <c r="G104" i="5"/>
  <c r="F104" i="5"/>
  <c r="E104" i="5"/>
  <c r="R6" i="6"/>
  <c r="S6" i="6" s="1"/>
  <c r="G12" i="5" s="1"/>
  <c r="I6" i="6"/>
  <c r="R18" i="6"/>
  <c r="S18" i="6" s="1"/>
  <c r="G24" i="5" s="1"/>
  <c r="I18" i="6"/>
  <c r="R10" i="7"/>
  <c r="S10" i="7" s="1"/>
  <c r="G44" i="5" s="1"/>
  <c r="I10" i="7"/>
  <c r="G163" i="5"/>
  <c r="G23" i="5"/>
  <c r="F23" i="5"/>
  <c r="E23" i="5"/>
  <c r="D23" i="5"/>
  <c r="C23" i="5"/>
  <c r="D104" i="5"/>
  <c r="C191" i="5"/>
  <c r="G191" i="5"/>
  <c r="G158" i="5"/>
  <c r="F93" i="5"/>
  <c r="E93" i="5"/>
  <c r="D93" i="5"/>
  <c r="G88" i="5"/>
  <c r="D88" i="5"/>
  <c r="C88" i="5"/>
  <c r="F33" i="5"/>
  <c r="G26" i="5"/>
  <c r="F24" i="5"/>
  <c r="G17" i="5"/>
  <c r="G35" i="5"/>
  <c r="E33" i="5"/>
  <c r="F26" i="5"/>
  <c r="E24" i="5"/>
  <c r="F17" i="5"/>
  <c r="F35" i="5"/>
  <c r="D33" i="5"/>
  <c r="G28" i="5"/>
  <c r="E26" i="5"/>
  <c r="D24" i="5"/>
  <c r="G19" i="5"/>
  <c r="E17" i="5"/>
  <c r="C35" i="5"/>
  <c r="C26" i="5"/>
  <c r="C17" i="5"/>
  <c r="F30" i="5"/>
  <c r="E28" i="5"/>
  <c r="F21" i="5"/>
  <c r="E19" i="5"/>
  <c r="G34" i="5"/>
  <c r="G25" i="5"/>
  <c r="F34" i="5"/>
  <c r="F25" i="5"/>
  <c r="G65" i="5"/>
  <c r="F56" i="5"/>
  <c r="F47" i="5"/>
  <c r="G69" i="5"/>
  <c r="D65" i="5"/>
  <c r="C63" i="5"/>
  <c r="G60" i="5"/>
  <c r="C54" i="5"/>
  <c r="G51" i="5"/>
  <c r="E47" i="5"/>
  <c r="C45" i="5"/>
  <c r="G71" i="5"/>
  <c r="F69" i="5"/>
  <c r="C65" i="5"/>
  <c r="F60" i="5"/>
  <c r="D56" i="5"/>
  <c r="D47" i="5"/>
  <c r="F42" i="5"/>
  <c r="G46" i="5"/>
  <c r="E71" i="5"/>
  <c r="D69" i="5"/>
  <c r="G64" i="5"/>
  <c r="F62" i="5"/>
  <c r="D60" i="5"/>
  <c r="G55" i="5"/>
  <c r="F53" i="5"/>
  <c r="D51" i="5"/>
  <c r="F44" i="5"/>
  <c r="D42" i="5"/>
  <c r="G68" i="5"/>
  <c r="E64" i="5"/>
  <c r="F57" i="5"/>
  <c r="E55" i="5"/>
  <c r="F48" i="5"/>
  <c r="E46" i="5"/>
  <c r="F39" i="5"/>
  <c r="G70" i="5"/>
  <c r="F68" i="5"/>
  <c r="D64" i="5"/>
  <c r="E57" i="5"/>
  <c r="D55" i="5"/>
  <c r="E48" i="5"/>
  <c r="D46" i="5"/>
  <c r="E39" i="5"/>
  <c r="I20" i="7"/>
  <c r="E54" i="5" s="1"/>
  <c r="R20" i="7"/>
  <c r="S20" i="7" s="1"/>
  <c r="G54" i="5" s="1"/>
  <c r="D41" i="5"/>
  <c r="G41" i="5"/>
  <c r="F41" i="5"/>
  <c r="E68" i="5"/>
  <c r="I16" i="6"/>
  <c r="E22" i="5" s="1"/>
  <c r="R16" i="6"/>
  <c r="S16" i="6" s="1"/>
  <c r="G22" i="5" s="1"/>
  <c r="I8" i="7"/>
  <c r="E42" i="5" s="1"/>
  <c r="R8" i="7"/>
  <c r="S8" i="7" s="1"/>
  <c r="G42" i="5" s="1"/>
  <c r="G147" i="5"/>
  <c r="G143" i="5"/>
  <c r="G139" i="5"/>
  <c r="G135" i="5"/>
  <c r="G131" i="5"/>
  <c r="G127" i="5"/>
  <c r="G123" i="5"/>
  <c r="R30" i="7"/>
  <c r="S30" i="7" s="1"/>
  <c r="R6" i="10"/>
  <c r="S6" i="10" s="1"/>
  <c r="G93" i="5" s="1"/>
  <c r="Q5" i="13"/>
  <c r="R5" i="13" s="1"/>
  <c r="G153" i="5" s="1"/>
  <c r="C4" i="4"/>
  <c r="C16" i="4"/>
  <c r="G11" i="5"/>
  <c r="G29" i="5"/>
  <c r="D39" i="5"/>
  <c r="G43" i="5"/>
  <c r="D48" i="5"/>
  <c r="D57" i="5"/>
  <c r="G61" i="5"/>
  <c r="F70" i="5"/>
  <c r="G97" i="5"/>
  <c r="G106" i="5"/>
  <c r="G154" i="5"/>
  <c r="G159" i="5"/>
  <c r="I22" i="7"/>
  <c r="E56" i="5" s="1"/>
  <c r="I34" i="7"/>
  <c r="H5" i="8"/>
  <c r="E76" i="5" s="1"/>
  <c r="I10" i="10"/>
  <c r="E97" i="5" s="1"/>
  <c r="C5" i="4"/>
  <c r="C17" i="4"/>
  <c r="C78" i="5"/>
  <c r="D100" i="5"/>
  <c r="G182" i="5"/>
  <c r="C204" i="5"/>
  <c r="R32" i="7"/>
  <c r="S32" i="7" s="1"/>
  <c r="G66" i="5" s="1"/>
  <c r="R8" i="10"/>
  <c r="S8" i="10" s="1"/>
  <c r="G95" i="5" s="1"/>
  <c r="C6" i="4"/>
  <c r="C18" i="4"/>
  <c r="D12" i="5"/>
  <c r="D21" i="5"/>
  <c r="D30" i="5"/>
  <c r="D44" i="5"/>
  <c r="D53" i="5"/>
  <c r="D62" i="5"/>
  <c r="E78" i="5"/>
  <c r="C98" i="5"/>
  <c r="E100" i="5"/>
  <c r="C118" i="5"/>
  <c r="C122" i="5"/>
  <c r="C126" i="5"/>
  <c r="C130" i="5"/>
  <c r="C134" i="5"/>
  <c r="C138" i="5"/>
  <c r="C142" i="5"/>
  <c r="C146" i="5"/>
  <c r="D192" i="5"/>
  <c r="I36" i="7"/>
  <c r="E70" i="5" s="1"/>
  <c r="H7" i="8"/>
  <c r="I12" i="10"/>
  <c r="E99" i="5" s="1"/>
  <c r="C7" i="4"/>
  <c r="C19" i="4"/>
  <c r="E12" i="5"/>
  <c r="D19" i="5"/>
  <c r="D28" i="5"/>
  <c r="E30" i="5"/>
  <c r="C42" i="5"/>
  <c r="E44" i="5"/>
  <c r="C51" i="5"/>
  <c r="C60" i="5"/>
  <c r="E62" i="5"/>
  <c r="D71" i="5"/>
  <c r="C76" i="5"/>
  <c r="D98" i="5"/>
  <c r="D183" i="5"/>
  <c r="C189" i="5"/>
  <c r="I15" i="6"/>
  <c r="E21" i="5" s="1"/>
  <c r="I7" i="7"/>
  <c r="E41" i="5" s="1"/>
  <c r="Q17" i="7"/>
  <c r="F51" i="5" s="1"/>
  <c r="I19" i="7"/>
  <c r="E53" i="5" s="1"/>
  <c r="Q29" i="7"/>
  <c r="F63" i="5" s="1"/>
  <c r="I31" i="7"/>
  <c r="E65" i="5" s="1"/>
  <c r="G78" i="5"/>
  <c r="D96" i="5"/>
  <c r="E98" i="5"/>
  <c r="G100" i="5"/>
  <c r="D105" i="5"/>
  <c r="C158" i="5"/>
  <c r="C163" i="5"/>
  <c r="D189" i="5"/>
  <c r="C9" i="4"/>
  <c r="D40" i="5"/>
  <c r="D49" i="5"/>
  <c r="D58" i="5"/>
  <c r="C67" i="5"/>
  <c r="D94" i="5"/>
  <c r="D103" i="5"/>
  <c r="E40" i="5"/>
  <c r="E49" i="5"/>
  <c r="E58" i="5"/>
  <c r="D67" i="5"/>
  <c r="G76" i="5"/>
  <c r="C92" i="5"/>
  <c r="E94" i="5"/>
  <c r="F96" i="5"/>
  <c r="G98" i="5"/>
  <c r="C101" i="5"/>
  <c r="E103" i="5"/>
  <c r="F105" i="5"/>
  <c r="F158" i="5"/>
  <c r="C172" i="5"/>
  <c r="C184" i="5"/>
  <c r="D193" i="5"/>
  <c r="D13" i="5"/>
  <c r="D22" i="5"/>
  <c r="D31" i="5"/>
  <c r="F40" i="5"/>
  <c r="F49" i="5"/>
  <c r="F58" i="5"/>
  <c r="E67" i="5"/>
  <c r="D92" i="5"/>
  <c r="F94" i="5"/>
  <c r="G96" i="5"/>
  <c r="D101" i="5"/>
  <c r="F103" i="5"/>
  <c r="G105" i="5"/>
  <c r="D184" i="5"/>
  <c r="D190" i="5"/>
  <c r="G193" i="5"/>
  <c r="C12" i="4"/>
  <c r="C11" i="5"/>
  <c r="E13" i="5"/>
  <c r="C20" i="5"/>
  <c r="C29" i="5"/>
  <c r="E31" i="5"/>
  <c r="D45" i="5"/>
  <c r="D54" i="5"/>
  <c r="D63" i="5"/>
  <c r="D72" i="5"/>
  <c r="C77" i="5"/>
  <c r="C84" i="5"/>
  <c r="C87" i="5"/>
  <c r="E92" i="5"/>
  <c r="D99" i="5"/>
  <c r="E101" i="5"/>
  <c r="C14" i="4"/>
  <c r="G92" i="5"/>
</calcChain>
</file>

<file path=xl/sharedStrings.xml><?xml version="1.0" encoding="utf-8"?>
<sst xmlns="http://schemas.openxmlformats.org/spreadsheetml/2006/main" count="513" uniqueCount="176">
  <si>
    <t>Kommunnamn</t>
  </si>
  <si>
    <t>Datum</t>
  </si>
  <si>
    <t>Upprättad av</t>
  </si>
  <si>
    <t>Handläggningskostnad per timme för lov, anmälan mm</t>
  </si>
  <si>
    <t>Tabell nr</t>
  </si>
  <si>
    <t>Rubrik</t>
  </si>
  <si>
    <t>Länk till taxetabell</t>
  </si>
  <si>
    <t>Länk till tidsuppskattning</t>
  </si>
  <si>
    <t>A 1</t>
  </si>
  <si>
    <t>→</t>
  </si>
  <si>
    <t>A 2</t>
  </si>
  <si>
    <t>A 3</t>
  </si>
  <si>
    <t>A 4</t>
  </si>
  <si>
    <t>A 5</t>
  </si>
  <si>
    <t>A 6</t>
  </si>
  <si>
    <t>A 7</t>
  </si>
  <si>
    <t>A 8</t>
  </si>
  <si>
    <t>A 9</t>
  </si>
  <si>
    <t>A 10</t>
  </si>
  <si>
    <t>A 11</t>
  </si>
  <si>
    <t>A 12</t>
  </si>
  <si>
    <t>A 13</t>
  </si>
  <si>
    <t>A 14</t>
  </si>
  <si>
    <t>A 15</t>
  </si>
  <si>
    <t>A 16</t>
  </si>
  <si>
    <t>A 17</t>
  </si>
  <si>
    <t>A 18</t>
  </si>
  <si>
    <t>A</t>
  </si>
  <si>
    <t>Taxetabeller för lov, anmälan mm</t>
  </si>
  <si>
    <t>För ytterligare information avseende exempelvis handläggning av ärendetyper som inte återfinns i tabellerna och timdebitering, se kommunens taxebestämmelser.</t>
  </si>
  <si>
    <r>
      <t xml:space="preserve">Med </t>
    </r>
    <r>
      <rPr>
        <i/>
        <sz val="9"/>
        <color indexed="8"/>
        <rFont val="Arial"/>
        <family val="2"/>
      </rPr>
      <t>PBL</t>
    </r>
    <r>
      <rPr>
        <sz val="9"/>
        <color indexed="8"/>
        <rFont val="Arial"/>
        <family val="2"/>
      </rPr>
      <t xml:space="preserve"> avses plan- och bygglagen (2010:900). </t>
    </r>
  </si>
  <si>
    <r>
      <rPr>
        <i/>
        <sz val="9"/>
        <color indexed="8"/>
        <rFont val="Arial"/>
        <family val="2"/>
      </rPr>
      <t>Planenligt:</t>
    </r>
    <r>
      <rPr>
        <sz val="9"/>
        <color indexed="8"/>
        <rFont val="Arial"/>
        <family val="2"/>
      </rPr>
      <t xml:space="preserve">Den föreslagna åtgärden överensstämmer med gällande detaljplan, gällande områdesbestämmelser, givet förhandsbesked eller sådana äldre planer som ska jämställas med områdesbestämmelser eller detaljplan.
</t>
    </r>
    <r>
      <rPr>
        <i/>
        <sz val="9"/>
        <color indexed="8"/>
        <rFont val="Arial"/>
        <family val="2"/>
      </rPr>
      <t>Avviker från detaljplan:</t>
    </r>
    <r>
      <rPr>
        <sz val="9"/>
        <color indexed="8"/>
        <rFont val="Arial"/>
        <family val="2"/>
      </rPr>
      <t xml:space="preserve"> Den föreslagna åtgärden innebär en avvikelse från gällande detaljplan, gällande områdesbestämmelser eller en äldre plan som ska jämställas med områdesbestämmelser eller detaljplan.
</t>
    </r>
    <r>
      <rPr>
        <i/>
        <sz val="9"/>
        <color indexed="8"/>
        <rFont val="Arial"/>
        <family val="2"/>
      </rPr>
      <t>Utanför planlagt område:</t>
    </r>
    <r>
      <rPr>
        <sz val="9"/>
        <color indexed="8"/>
        <rFont val="Arial"/>
        <family val="2"/>
      </rPr>
      <t>Den föreslagna åtgärden ligger utanför område med detaljplan, områdesbestämmelser eller sådana äldre planer som ska jämställas med områdesbestämmelser eller detaljplan, och omfattas heller inte av ett tidigare givet förhandsbesked.</t>
    </r>
  </si>
  <si>
    <r>
      <rPr>
        <sz val="9"/>
        <color indexed="8"/>
        <rFont val="Arial"/>
        <family val="2"/>
      </rPr>
      <t xml:space="preserve">Begreppen </t>
    </r>
    <r>
      <rPr>
        <i/>
        <sz val="9"/>
        <color indexed="8"/>
        <rFont val="Arial"/>
        <family val="2"/>
      </rPr>
      <t>nybyggnad, tillbyggnad</t>
    </r>
    <r>
      <rPr>
        <sz val="9"/>
        <color indexed="8"/>
        <rFont val="Arial"/>
        <family val="2"/>
      </rPr>
      <t xml:space="preserve"> och</t>
    </r>
    <r>
      <rPr>
        <i/>
        <sz val="9"/>
        <color indexed="8"/>
        <rFont val="Arial"/>
        <family val="2"/>
      </rPr>
      <t xml:space="preserve"> ändring </t>
    </r>
    <r>
      <rPr>
        <sz val="9"/>
        <color indexed="8"/>
        <rFont val="Arial"/>
        <family val="2"/>
      </rPr>
      <t>definieras på samma sätt som i 1 kap. 4 § PBL.</t>
    </r>
  </si>
  <si>
    <t>Där beräkning av BTA (bruttoarea) och OPA (öppenarea) förekommer, används mätregler enligt Svensk Standard, SS 21054:2009.</t>
  </si>
  <si>
    <t>Ärendetyp</t>
  </si>
  <si>
    <t>Avgift för handläggning av lov</t>
  </si>
  <si>
    <t>Avgift för teknisk kontroll</t>
  </si>
  <si>
    <t>Sammanlagd avgift för handläggning av lov och teknisk kontroll</t>
  </si>
  <si>
    <t>Avgift</t>
  </si>
  <si>
    <t>← Till Översikt</t>
  </si>
  <si>
    <t>Tidsuppskattning</t>
  </si>
  <si>
    <t>Bygglov och teknisk kontroll för en- och tvåbostadshus och komplementbyggnader</t>
  </si>
  <si>
    <t>Start av ärende</t>
  </si>
  <si>
    <t>Expediering</t>
  </si>
  <si>
    <t>Summa tid för handläggning av lov</t>
  </si>
  <si>
    <t>Tekniskt samråd</t>
  </si>
  <si>
    <t>Startbesked</t>
  </si>
  <si>
    <t>Arbets-platsbesök</t>
  </si>
  <si>
    <t xml:space="preserve">Slutsamråd </t>
  </si>
  <si>
    <t>Slutbesked</t>
  </si>
  <si>
    <t>Avslut av ärende</t>
  </si>
  <si>
    <t>Summa tid för  teknisk kontroll</t>
  </si>
  <si>
    <t>Sammanlagd tid för handläggning av lov och teknisk kontroll</t>
  </si>
  <si>
    <t>Nybyggnad av ett en- eller tvåbostadshus. I ärendetypen ingår även tillhörande lovpliktiga komplementbyggnader samt andra bygglovpliktiga och anmälningspliktiga åtgärder som ingår i samma ansökan som nybyggnaden av bostadshuset.</t>
  </si>
  <si>
    <t>Planenligt</t>
  </si>
  <si>
    <t>Avviker från detaljplan</t>
  </si>
  <si>
    <t>Utanför planlagt område</t>
  </si>
  <si>
    <t>Nybyggnad av ett fritidshus med högst två bostäder. I ärendetypen ingår även tillhörande lovpliktiga komplementbyggnader samt andra bygglovpliktiga och anmälningspliktiga åtgärder som ingår i samma ansökan som nybyggnaden av bostadshuset.</t>
  </si>
  <si>
    <t>Nybyggnad av komplementbyggnad, med tekniskt samråd</t>
  </si>
  <si>
    <t>Nybyggnad av komplementbyggnad, utan tekniskt samråd</t>
  </si>
  <si>
    <t>Tillbyggnad, med tekniskt samråd</t>
  </si>
  <si>
    <t>Tillbyggnad, utan tekniskt samråd</t>
  </si>
  <si>
    <t>Ändring, med tekniskt samråd</t>
  </si>
  <si>
    <t>Ändring, utan tekniskt samråd</t>
  </si>
  <si>
    <t xml:space="preserve">Per styck för nybyggnad av fler likartade en- eller tvåbostadshus utöver det första, i en och samma ansökan (gruppbebyggelse)
</t>
  </si>
  <si>
    <t>Bygglov och teknisk kontroll för byggnader som inte är en- eller tvåbostadshus eller komplementbyggnader</t>
  </si>
  <si>
    <t>Nybyggnad 0-100 kvm (BTA+OPA), med tekniskt samråd</t>
  </si>
  <si>
    <t>Nybyggnad 0-100  kvm (BTA+OPA), utan tekniskt samråd</t>
  </si>
  <si>
    <t>Nybyggnad  101-1000 kvm (BTA+OPA)</t>
  </si>
  <si>
    <t>Nybyggnad  1001-5000 kvm (BTA+OPA)</t>
  </si>
  <si>
    <t>Nybyggnad ≥5001 kvm (BTA+OPA)</t>
  </si>
  <si>
    <t>Tillbyggnad 0-50 kvm (BTA+OPA), med tekniskt samråd</t>
  </si>
  <si>
    <t>Tillbyggnad 0-50 kvm (BTA+OPA), utan tekniskt samråd</t>
  </si>
  <si>
    <t>Tillbyggnad ≥51 kvm (BTA+OPA)</t>
  </si>
  <si>
    <t>Fasadändring, med tekniskt samråd</t>
  </si>
  <si>
    <t>Fasadändring, utan tekniskt samråd</t>
  </si>
  <si>
    <t>All övrig ändring, med tekniskt samråd</t>
  </si>
  <si>
    <t>All övrig ändring, utan tekniskt samråd</t>
  </si>
  <si>
    <t>Bygglov och teknisk kontroll för skyltar och ljusanordningar</t>
  </si>
  <si>
    <t xml:space="preserve">Tekniskt samråd </t>
  </si>
  <si>
    <t xml:space="preserve">Sätta upp, flytta eller väsentligt ändra en skylt eller ljusanordning med liten omgivningspåverkan
</t>
  </si>
  <si>
    <t xml:space="preserve">Sätta upp, flytta eller väsentligt ändra en skylt eller ljusanordning med stor omgivningspåverkan
</t>
  </si>
  <si>
    <t xml:space="preserve">Ytterligare en skylt eller ljusanordning på samma fastighet, utöver den mest tidskrävande, i ansökningar som omfattar flera skyltar eller ljusanordningar
</t>
  </si>
  <si>
    <t>Bygglov och teknisk kontroll för andra anläggningar än byggnader, del 1</t>
  </si>
  <si>
    <t>Anordnande, inrättande, uppförande, flytt eller väsentlig ändring av nöjesparker, djurparker, idrottsplatser, skidbackar med liftar, kabinbanor, campingplatser, skjutbanor, småbåtshamnar, friluftsbad, motorbanor och golfbanor</t>
  </si>
  <si>
    <t>Timdebitering</t>
  </si>
  <si>
    <t>Anordnande, inrättande, uppförande, flytt eller väsentlig ändring av upplag och materialgårdar</t>
  </si>
  <si>
    <t>Anordnande, inrättande, uppförande, flytt eller väsentlig ändring av tunnlar och bergrum som inte är avsedda för väg, järnväg, tunnelbana eller gruvdrift</t>
  </si>
  <si>
    <t>Anordnande, inrättande, uppförande, flytt eller väsentlig ändring av fasta cisterner och andra fasta anläggningar för kemiska produkter som är hälso- och miljöfarliga och för varor som kan medföra brand eller andra olyckshändelser</t>
  </si>
  <si>
    <t>Anordnande, inrättande, uppförande, flytt eller väsentlig ändring av radio- eller telemaster eller torn</t>
  </si>
  <si>
    <t>Anordnande, inrättande, uppförande, flytt eller väsentlig ändring av vindkraftverk som a) är högre än 20 meter över markytan b) placeras på ett avstånd från gränsen som är mindre än kraftverkets höjd över marken c) monteras fast på en byggnad, eller d) har en vindturbin med en diameter som är större än tre meter</t>
  </si>
  <si>
    <t>Anordnande, inrättande, uppförande, flytt eller väsentlig ändring av begravningsplatser</t>
  </si>
  <si>
    <t>Bygglov och teknisk kontroll för andra anläggningar än byggnader, del 2 (murar och plank, parkeringsplatser utomhus och transformatorstationer)</t>
  </si>
  <si>
    <t>Anordnande, inrättande, uppförande, flytt eller väsentlig ändring av mur eller plank, med tekniskt samråd</t>
  </si>
  <si>
    <t>Anordnande, inrättande, uppförande, flytt eller väsentlig ändring av mur eller plank, utan tekniskt samråd</t>
  </si>
  <si>
    <t>Anordnande, inrättande, uppförande, flytt eller väsentlig ändring av parkeringsplatser utomhus, med tekniskt samråd</t>
  </si>
  <si>
    <t>Anordnande, inrättande, uppförande, flytt eller väsentlig ändring av parkeringsplatser utomhus, utan tekniskt samråd</t>
  </si>
  <si>
    <t>Anordnande, inrättande, uppförande, flytt eller väsentlig ändring av transformatorstation</t>
  </si>
  <si>
    <t>Förlängning av tidsbegränsat bygglov</t>
  </si>
  <si>
    <t>Lovprövning</t>
  </si>
  <si>
    <t>Summa tid</t>
  </si>
  <si>
    <t xml:space="preserve">Förlängning av tidsbegränsat bygglov </t>
  </si>
  <si>
    <t>Förlängning av tidsbegränsat bygglov för ändamål av säsongskaraktär</t>
  </si>
  <si>
    <t>Anmälningspliktiga åtgärder</t>
  </si>
  <si>
    <t>Handläggning av anmälan</t>
  </si>
  <si>
    <t xml:space="preserve">Rivning av byggnad eller en del av byggnad, med tekniskt samråd
</t>
  </si>
  <si>
    <t xml:space="preserve">Rivning av byggnad eller del av en byggnad, utan tekniskt samråd
</t>
  </si>
  <si>
    <t xml:space="preserve">Nybyggnad eller tillbyggnad som enligt 9 kap. 7 § PBL har undantagits från krav på bygglov, med tekniskt samråd
</t>
  </si>
  <si>
    <t xml:space="preserve">Nybyggnad eller tillbyggnad som enligt 9 kap. 7 § PBL har undantagits från krav på bygglov, utan tekniskt samråd
</t>
  </si>
  <si>
    <t xml:space="preserve">Ändring av en byggnad, om ändringen innebär att konstruktionen av byggnadens bärande delar berörs eller byggnadens planlösning påverkas avsevärt, med tekniskt samråd
</t>
  </si>
  <si>
    <t xml:space="preserve">Ändring av en byggnad, om ändringen innebär att konstruktionen av byggnadens bärande delar berörs eller byggnadens planlösning påverkas avsevärt, utan tekniskt samråd
</t>
  </si>
  <si>
    <t xml:space="preserve">Installation eller väsentlig ändring av hiss, med tekniskt samråd
</t>
  </si>
  <si>
    <t xml:space="preserve">Installation eller väsentlig ändring av hiss, utan tekniskt samråd
</t>
  </si>
  <si>
    <t xml:space="preserve">Installation eller väsentlig ändring av eldstad eller rökkanal, med tekniskt samråd
</t>
  </si>
  <si>
    <t xml:space="preserve">Installation eller väsentlig ändring av eldstad eller rökkanal, utan tekniskt samråd
</t>
  </si>
  <si>
    <t xml:space="preserve">Installation eller väsentlig ändring av anordning för ventilation, med tekniskt samråd
</t>
  </si>
  <si>
    <t xml:space="preserve">Installation eller väsentlig ändring av anordning för ventilation, utan tekniskt samråd
</t>
  </si>
  <si>
    <t xml:space="preserve">Installation eller väsentlig ändring av anläggning för vattenförsörjning eller avlopp i en byggnad eller inom en tomt, med tekniskt samråd
</t>
  </si>
  <si>
    <t xml:space="preserve">Installation eller väsentlig ändring av en anläggning för vattenförsörjning eller avlopp i en byggnad eller inom en tomt, utan tekniskt samråd
</t>
  </si>
  <si>
    <t xml:space="preserve">Ändring av byggnad som väsentligt påverkar brandskyddet i byggnaden, med tekniskt samråd
</t>
  </si>
  <si>
    <t xml:space="preserve">Ändring av byggnad som väsentligt påverkar brandskyddet i byggnaden, utan tekniskt samråd
</t>
  </si>
  <si>
    <t xml:space="preserve">Underhåll av sådant byggnadsverk med särskilt bevarandevärde som omfattas av skyddsbestämmelser som har beslutats med stöd av 4 kap. 16 § eller 42 § första stycket 5 c PBL eller motsvarande äldre föreskrifter, med tekniskt samråd
</t>
  </si>
  <si>
    <t xml:space="preserve">Underhåll av sådant byggnadsverk med särskilt bevarandevärde som omfattas av skyddsbestämmelser som har beslutats med stöd av 4 kap. 16 § eller 42 § första stycket 5 c PBL eller motsvarande äldre föreskrifter, utan tekniskt samråd
</t>
  </si>
  <si>
    <t xml:space="preserve">Nybyggnad eller väsentlig ändring av ett vindkraftverk, med tekniskt samråd
</t>
  </si>
  <si>
    <t xml:space="preserve">Nybyggnad eller väsentlig ändring av ett vindkraftverk, utan tekniskt samråd
</t>
  </si>
  <si>
    <t xml:space="preserve">Uppförande eller tillbyggnad av sådan komplementbyggnad som avses i 9 kap. 4 a § PBL, med tekniskt samråd (attefallshus i form av komplementbyggnad)
</t>
  </si>
  <si>
    <t xml:space="preserve">Uppförande eller tillbyggnad av sådan komplementbyggnad som avses i 9 kap. 4 a § PBL, utan tekniskt samråd (attefallshus i form av komplementbyggnad)
</t>
  </si>
  <si>
    <t xml:space="preserve">Uppförande eller tillbyggnad av sådant komplementbostadshus som avses i 9 kap. 4 a § PBL, med tekniskt samråd (attefallshus i form av komplementbostadshus)
</t>
  </si>
  <si>
    <t xml:space="preserve">Uppförande eller tillbyggnad av sådant komplementbostadshus som avses i 9 kap. 4 a § PBL, utan tekniskt samråd (attefallshus i form av komplementbostadshus)
</t>
  </si>
  <si>
    <t xml:space="preserve">Ändring av sådan komplementbyggnad som avses i 9 kap. 4 a § PBL så att den blir ett sådant komplementbostadshus som avses i 9 kap. 4 a § PBL, med tekniskt samråd (ändring av attefallshus i form av komplementbyggnad till attefallshus i form av komplementbostadshus)
</t>
  </si>
  <si>
    <t xml:space="preserve">Ändring av sådan komplementbyggnad som avses i 9 kap. 4 a § PBL så att den blir ett sådant komplementbostadshus som avses i 9 kap. 4 a § PBL, utan tekniskt samråd (ändring av attefallshus i form av komplementbyggnad till attefallshus i form av komplementbostadshus)
</t>
  </si>
  <si>
    <t xml:space="preserve">Göra sådan anmälningspliktig tillbyggnad som avses i 9 kap. 4 b  § 1 st. 1 PBL, med tekniskt samråd (attefallstillbyggnad)
</t>
  </si>
  <si>
    <t xml:space="preserve">Göra sådan anmälningspliktig tillbyggnad som avses i 9 kap. 4 b § 1 st 1 PBL, utan tekniskt samråd (attefallstillbyggnad)
</t>
  </si>
  <si>
    <r>
      <t>Bygga sådan anmälningspliktig takkupa som avse</t>
    </r>
    <r>
      <rPr>
        <sz val="9"/>
        <rFont val="Arial"/>
        <family val="2"/>
      </rPr>
      <t>s i 9 kap. 4 b  § 1 st. 2 PBL</t>
    </r>
    <r>
      <rPr>
        <sz val="9"/>
        <color indexed="8"/>
        <rFont val="Arial"/>
        <family val="2"/>
      </rPr>
      <t xml:space="preserve">, med tekniskt samråd (attefallstakkupa)
</t>
    </r>
  </si>
  <si>
    <r>
      <t>Bygga sådan anmälningspliktig takkupa som avses</t>
    </r>
    <r>
      <rPr>
        <sz val="9"/>
        <rFont val="Arial"/>
        <family val="2"/>
      </rPr>
      <t xml:space="preserve"> i 9 kap. 4 b § 1 st. 2 PBL</t>
    </r>
    <r>
      <rPr>
        <sz val="9"/>
        <color indexed="8"/>
        <rFont val="Arial"/>
        <family val="2"/>
      </rPr>
      <t xml:space="preserve">, utan tekniskt samråd (attefallstakkupa)
</t>
    </r>
  </si>
  <si>
    <t xml:space="preserve">Sådan anmälningspliktig inredning av ytterligare en bostad som avses i 9 kap. 4 c § PBL, med tekniskt samråd
</t>
  </si>
  <si>
    <t xml:space="preserve">Sådan anmälningspliktig inredning av ytterligare en bostad som avses i 9 kap. 4 c § PBL, utan tekniskt samråd
</t>
  </si>
  <si>
    <t>Marklov och teknisk kontroll för marklovpliktiga åtgärder</t>
  </si>
  <si>
    <t>Summa tid för teknisk kontroll</t>
  </si>
  <si>
    <t xml:space="preserve">Marklovpliktig åtgärd, med tekniskt samråd
</t>
  </si>
  <si>
    <t xml:space="preserve">Marklovpliktig åtgärd, utan tekniskt samråd
</t>
  </si>
  <si>
    <t>Rivningslov och teknisk kontroll för  åtgärder som kräver rivningslov</t>
  </si>
  <si>
    <t xml:space="preserve">Åtgärd som kräver rivningslov, med tekniskt samråd
</t>
  </si>
  <si>
    <t xml:space="preserve">Åtgärd som kräver rivningslov, utan tekniskt samråd
</t>
  </si>
  <si>
    <t>Förhandsbesked</t>
  </si>
  <si>
    <t>Prövning av ansökan</t>
  </si>
  <si>
    <t xml:space="preserve">Förhandsbesked </t>
  </si>
  <si>
    <t xml:space="preserve">Inom planlagt område </t>
  </si>
  <si>
    <t>Villkorsbesked</t>
  </si>
  <si>
    <t>Ingripandebesked</t>
  </si>
  <si>
    <t>Extra arbetsplatsbesök</t>
  </si>
  <si>
    <t>Utförande</t>
  </si>
  <si>
    <t xml:space="preserve">Extra arbetsplatsbesök, utöver det första, per styck
</t>
  </si>
  <si>
    <t>Upprättande av nybyggnadskarta</t>
  </si>
  <si>
    <t>Förberedande arbete</t>
  </si>
  <si>
    <t>Kartproduktion</t>
  </si>
  <si>
    <t>Nybyggnadskarta. Fastighetens yta 0-5000 kvm</t>
  </si>
  <si>
    <t>Inom planlagt område</t>
  </si>
  <si>
    <t>Nybyggnadskarta. Fastighetens yta ≥ 5001 kvm</t>
  </si>
  <si>
    <t>Uppdatering av befintlig nybyggnadskarta</t>
  </si>
  <si>
    <t>Utstakning</t>
  </si>
  <si>
    <t>Mätning</t>
  </si>
  <si>
    <t>Nybyggnad, 1-4 punkter</t>
  </si>
  <si>
    <t>Grovutstakning</t>
  </si>
  <si>
    <t>Finutstakning</t>
  </si>
  <si>
    <t>Tillbyggnad, 1-4 punkter</t>
  </si>
  <si>
    <t>Tillägg per punkt utöver de fyra första</t>
  </si>
  <si>
    <t>Tillägg per styck för extra utstakningstillfälle</t>
  </si>
  <si>
    <t>Lov för åtgärder som inte kräver lov (frivilliga lov)</t>
  </si>
  <si>
    <t xml:space="preserve">Åtgärd som inte kräver lov, där närliggande eller i princip motsvarande åtgärd finns i någon av taxans övriga tabeller
</t>
  </si>
  <si>
    <t>I enlighet med tillämplig tabell</t>
  </si>
  <si>
    <t xml:space="preserve">Åtgärd som inte kräver lov, där närliggande eller i princip motsvarande åtgärd inte finns i någon av taxans övriga tabeller
</t>
  </si>
  <si>
    <t>Andra tids- eller kostnadskrävande åtgärder</t>
  </si>
  <si>
    <t xml:space="preserve">Andra tids- eller kostnadskrävande åtgärder
</t>
  </si>
  <si>
    <t xml:space="preserve">Expediering </t>
  </si>
  <si>
    <t>Avgift för handläggningen utgår även vid negativt beslut eller negativt besked (avslag), vid avvisning på grund av ofullständig ansökan, och vid avskrivning då den sökande återkallat sin ansökan. För ytterligare information, se kommunens taxebestämmelser.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</si>
</sst>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quot;kr&quot;"/>
    <numFmt numFmtId="165" formatCode="0&quot;.&quot;"/>
    <numFmt numFmtId="166" formatCode="0_j;\-0_j;0_j;@_j"/>
    <numFmt numFmtId="167" formatCode="_-* #,##0.00\ _k_r_-;\-* #,##0.00\ _k_r_-;_-* &quot;-&quot;??\ _k_r_-;_-@_-"/>
    <numFmt numFmtId="168" formatCode="#,##0_ ;\-#,##0\ "/>
  </numFmts>
  <fonts count="2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1"/>
      <color theme="1"/>
      <name val="Arial"/>
      <family val="2"/>
    </font>
    <font>
      <sz val="9"/>
      <color rgb="FFFF0000"/>
      <name val="Arial"/>
      <family val="2"/>
    </font>
    <font>
      <i/>
      <sz val="9"/>
      <color rgb="FFFF0000"/>
      <name val="Arial"/>
      <family val="2"/>
    </font>
    <font>
      <u/>
      <sz val="11"/>
      <color theme="10"/>
      <name val="Calibri"/>
      <family val="2"/>
      <scheme val="minor"/>
    </font>
    <font>
      <u/>
      <sz val="11"/>
      <color theme="10"/>
      <name val="Arial"/>
      <family val="2"/>
    </font>
    <font>
      <b/>
      <sz val="18"/>
      <color theme="1"/>
      <name val="Arial"/>
      <family val="2"/>
    </font>
    <font>
      <sz val="9"/>
      <color theme="1"/>
      <name val="Arial"/>
      <family val="2"/>
    </font>
    <font>
      <i/>
      <sz val="9"/>
      <color indexed="8"/>
      <name val="Arial"/>
      <family val="2"/>
    </font>
    <font>
      <sz val="9"/>
      <color indexed="8"/>
      <name val="Arial"/>
      <family val="2"/>
    </font>
    <font>
      <b/>
      <sz val="10"/>
      <color theme="1"/>
      <name val="Arial"/>
      <family val="2"/>
    </font>
    <font>
      <b/>
      <sz val="9"/>
      <color theme="1"/>
      <name val="Arial"/>
      <family val="2"/>
    </font>
    <font>
      <b/>
      <sz val="9"/>
      <color rgb="FFFF0000"/>
      <name val="Arial"/>
      <family val="2"/>
    </font>
    <font>
      <b/>
      <sz val="12"/>
      <color theme="1"/>
      <name val="Arial"/>
      <family val="2"/>
    </font>
    <font>
      <b/>
      <sz val="9"/>
      <name val="Arial"/>
      <family val="2"/>
    </font>
    <font>
      <sz val="10"/>
      <color theme="1"/>
      <name val="Arial"/>
      <family val="2"/>
    </font>
    <font>
      <sz val="9"/>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6" tint="0.59999389629810485"/>
        <bgColor indexed="64"/>
      </patternFill>
    </fill>
    <fill>
      <patternFill patternType="solid">
        <fgColor theme="8" tint="0.79998168889431442"/>
        <bgColor indexed="64"/>
      </patternFill>
    </fill>
  </fills>
  <borders count="50">
    <border>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bottom style="medium">
        <color indexed="64"/>
      </bottom>
      <diagonal/>
    </border>
    <border>
      <left style="thin">
        <color theme="0" tint="-0.34998626667073579"/>
      </left>
      <right style="thin">
        <color theme="0" tint="-0.34998626667073579"/>
      </right>
      <top style="medium">
        <color theme="1"/>
      </top>
      <bottom style="thin">
        <color theme="0" tint="-0.34998626667073579"/>
      </bottom>
      <diagonal/>
    </border>
    <border>
      <left style="thin">
        <color theme="0" tint="-0.34998626667073579"/>
      </left>
      <right/>
      <top style="medium">
        <color theme="1"/>
      </top>
      <bottom style="thin">
        <color theme="0" tint="-0.34998626667073579"/>
      </bottom>
      <diagonal/>
    </border>
    <border>
      <left/>
      <right style="thin">
        <color theme="0" tint="-0.34998626667073579"/>
      </right>
      <top style="medium">
        <color theme="1"/>
      </top>
      <bottom style="thin">
        <color theme="0" tint="-0.34998626667073579"/>
      </bottom>
      <diagonal/>
    </border>
    <border>
      <left/>
      <right/>
      <top style="medium">
        <color theme="1"/>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1"/>
      </bottom>
      <diagonal/>
    </border>
    <border>
      <left style="thin">
        <color theme="0" tint="-0.34998626667073579"/>
      </left>
      <right/>
      <top style="thin">
        <color theme="0" tint="-0.34998626667073579"/>
      </top>
      <bottom style="medium">
        <color theme="1"/>
      </bottom>
      <diagonal/>
    </border>
    <border>
      <left/>
      <right style="thin">
        <color theme="0" tint="-0.34998626667073579"/>
      </right>
      <top style="thin">
        <color theme="0" tint="-0.34998626667073579"/>
      </top>
      <bottom style="medium">
        <color theme="1"/>
      </bottom>
      <diagonal/>
    </border>
    <border>
      <left/>
      <right/>
      <top style="thin">
        <color theme="0" tint="-0.34998626667073579"/>
      </top>
      <bottom style="medium">
        <color theme="1"/>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bottom style="medium">
        <color indexed="64"/>
      </bottom>
      <diagonal/>
    </border>
    <border>
      <left/>
      <right style="thin">
        <color theme="0" tint="-0.34998626667073579"/>
      </right>
      <top/>
      <bottom style="medium">
        <color indexed="64"/>
      </bottom>
      <diagonal/>
    </border>
    <border>
      <left/>
      <right/>
      <top/>
      <bottom style="medium">
        <color indexed="64"/>
      </bottom>
      <diagonal/>
    </border>
    <border>
      <left style="thin">
        <color theme="0" tint="-0.34998626667073579"/>
      </left>
      <right/>
      <top style="medium">
        <color indexed="64"/>
      </top>
      <bottom style="thin">
        <color theme="0" tint="-0.34998626667073579"/>
      </bottom>
      <diagonal/>
    </border>
    <border>
      <left/>
      <right style="thin">
        <color theme="0" tint="-0.34998626667073579"/>
      </right>
      <top style="medium">
        <color indexed="64"/>
      </top>
      <bottom style="thin">
        <color theme="0" tint="-0.34998626667073579"/>
      </bottom>
      <diagonal/>
    </border>
    <border>
      <left/>
      <right/>
      <top style="medium">
        <color indexed="64"/>
      </top>
      <bottom style="thin">
        <color theme="0" tint="-0.34998626667073579"/>
      </bottom>
      <diagonal/>
    </border>
    <border>
      <left style="thin">
        <color theme="0" tint="-0.34998626667073579"/>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theme="0" tint="-0.34998626667073579"/>
      </right>
      <top style="thin">
        <color theme="0" tint="-0.34998626667073579"/>
      </top>
      <bottom style="medium">
        <color auto="1"/>
      </bottom>
      <diagonal/>
    </border>
    <border>
      <left style="thin">
        <color theme="0" tint="-0.34998626667073579"/>
      </left>
      <right style="thin">
        <color theme="0" tint="-0.34998626667073579"/>
      </right>
      <top style="medium">
        <color theme="1"/>
      </top>
      <bottom/>
      <diagonal/>
    </border>
    <border>
      <left style="thin">
        <color theme="0" tint="-0.34998626667073579"/>
      </left>
      <right style="thin">
        <color theme="0" tint="-0.34998626667073579"/>
      </right>
      <top/>
      <bottom style="medium">
        <color theme="1"/>
      </bottom>
      <diagonal/>
    </border>
  </borders>
  <cellStyleXfs count="5">
    <xf numFmtId="0" fontId="0" fillId="0" borderId="0"/>
    <xf numFmtId="0" fontId="4" fillId="0" borderId="0"/>
    <xf numFmtId="0" fontId="8" fillId="0" borderId="0" applyNumberFormat="0" applyFont="0" applyFill="0" applyBorder="0" applyAlignment="0" applyProtection="0"/>
    <xf numFmtId="167" fontId="1" fillId="0" borderId="0" applyFont="0" applyFill="0" applyBorder="0" applyAlignment="0" applyProtection="0"/>
    <xf numFmtId="0" fontId="17" fillId="5" borderId="23">
      <alignment vertical="top" wrapText="1"/>
    </xf>
  </cellStyleXfs>
  <cellXfs count="313">
    <xf numFmtId="0" fontId="0" fillId="0" borderId="0" xfId="0"/>
    <xf numFmtId="0" fontId="4" fillId="0" borderId="0" xfId="1"/>
    <xf numFmtId="0" fontId="4" fillId="2" borderId="1" xfId="1" applyFill="1" applyBorder="1"/>
    <xf numFmtId="0" fontId="4" fillId="2" borderId="2" xfId="1" applyFill="1" applyBorder="1"/>
    <xf numFmtId="0" fontId="4" fillId="2" borderId="3" xfId="1" applyFill="1" applyBorder="1"/>
    <xf numFmtId="0" fontId="4" fillId="2" borderId="4" xfId="1" applyFill="1" applyBorder="1"/>
    <xf numFmtId="0" fontId="4" fillId="3" borderId="5" xfId="1" applyFill="1" applyBorder="1" applyAlignment="1">
      <alignment horizontal="right"/>
    </xf>
    <xf numFmtId="0" fontId="4" fillId="2" borderId="6" xfId="1" applyFill="1" applyBorder="1"/>
    <xf numFmtId="14" fontId="4" fillId="3" borderId="5" xfId="1" applyNumberFormat="1" applyFill="1" applyBorder="1" applyAlignment="1">
      <alignment horizontal="right"/>
    </xf>
    <xf numFmtId="0" fontId="4" fillId="2" borderId="0" xfId="1" applyFill="1"/>
    <xf numFmtId="0" fontId="5" fillId="2" borderId="4" xfId="1" applyFont="1" applyFill="1" applyBorder="1" applyAlignment="1">
      <alignment wrapText="1"/>
    </xf>
    <xf numFmtId="164" fontId="4" fillId="0" borderId="7" xfId="1" applyNumberFormat="1" applyBorder="1"/>
    <xf numFmtId="0" fontId="4" fillId="2" borderId="8" xfId="1" applyFill="1" applyBorder="1"/>
    <xf numFmtId="0" fontId="4" fillId="2" borderId="9" xfId="1" applyFill="1" applyBorder="1"/>
    <xf numFmtId="0" fontId="4" fillId="2" borderId="10" xfId="1" applyFill="1" applyBorder="1"/>
    <xf numFmtId="0" fontId="7" fillId="0" borderId="0" xfId="1" applyFont="1" applyAlignment="1">
      <alignment vertical="top" wrapText="1"/>
    </xf>
    <xf numFmtId="0" fontId="5" fillId="0" borderId="7" xfId="1" applyFont="1" applyBorder="1" applyAlignment="1">
      <alignment horizontal="right" vertical="top" wrapText="1"/>
    </xf>
    <xf numFmtId="0" fontId="5" fillId="0" borderId="7" xfId="1" applyFont="1" applyBorder="1" applyAlignment="1">
      <alignment vertical="top" wrapText="1"/>
    </xf>
    <xf numFmtId="0" fontId="3" fillId="0" borderId="0" xfId="1" applyFont="1"/>
    <xf numFmtId="165" fontId="4" fillId="0" borderId="7" xfId="1" applyNumberFormat="1" applyBorder="1" applyAlignment="1">
      <alignment horizontal="right"/>
    </xf>
    <xf numFmtId="0" fontId="9" fillId="0" borderId="7" xfId="2" applyFont="1" applyBorder="1"/>
    <xf numFmtId="0" fontId="4" fillId="0" borderId="7" xfId="1" applyBorder="1" applyAlignment="1">
      <alignment wrapText="1"/>
    </xf>
    <xf numFmtId="0" fontId="2" fillId="0" borderId="0" xfId="1" applyFont="1"/>
    <xf numFmtId="0" fontId="4" fillId="0" borderId="0" xfId="1" applyAlignment="1">
      <alignment horizontal="right"/>
    </xf>
    <xf numFmtId="0" fontId="4" fillId="0" borderId="0" xfId="1" applyAlignment="1">
      <alignment wrapText="1"/>
    </xf>
    <xf numFmtId="0" fontId="10" fillId="4" borderId="11" xfId="1" applyFont="1" applyFill="1" applyBorder="1" applyAlignment="1">
      <alignment vertical="top" wrapText="1"/>
    </xf>
    <xf numFmtId="0" fontId="11" fillId="0" borderId="0" xfId="1" applyFont="1" applyAlignment="1">
      <alignment vertical="top"/>
    </xf>
    <xf numFmtId="0" fontId="11" fillId="0" borderId="12" xfId="1" applyFont="1" applyBorder="1" applyAlignment="1">
      <alignment horizontal="left" vertical="top" wrapText="1"/>
    </xf>
    <xf numFmtId="0" fontId="14" fillId="4" borderId="18" xfId="1" applyFont="1" applyFill="1" applyBorder="1" applyAlignment="1">
      <alignment vertical="top" wrapText="1"/>
    </xf>
    <xf numFmtId="0" fontId="15" fillId="0" borderId="0" xfId="1" applyFont="1" applyAlignment="1">
      <alignment vertical="top"/>
    </xf>
    <xf numFmtId="0" fontId="15" fillId="4" borderId="22" xfId="1" applyFont="1" applyFill="1" applyBorder="1" applyAlignment="1">
      <alignment horizontal="right" vertical="top" wrapText="1"/>
    </xf>
    <xf numFmtId="164" fontId="15" fillId="4" borderId="23" xfId="1" applyNumberFormat="1" applyFont="1" applyFill="1" applyBorder="1" applyAlignment="1">
      <alignment horizontal="right" vertical="top" wrapText="1"/>
    </xf>
    <xf numFmtId="0" fontId="15" fillId="0" borderId="0" xfId="1" applyFont="1" applyAlignment="1">
      <alignment vertical="top" wrapText="1"/>
    </xf>
    <xf numFmtId="164" fontId="11" fillId="0" borderId="0" xfId="1" applyNumberFormat="1" applyFont="1" applyAlignment="1">
      <alignment vertical="top"/>
    </xf>
    <xf numFmtId="165" fontId="11" fillId="0" borderId="24" xfId="1" applyNumberFormat="1" applyFont="1" applyBorder="1" applyAlignment="1">
      <alignment horizontal="right" vertical="top"/>
    </xf>
    <xf numFmtId="0" fontId="11" fillId="0" borderId="24" xfId="1" applyFont="1" applyBorder="1" applyAlignment="1">
      <alignment horizontal="left" vertical="top" indent="1"/>
    </xf>
    <xf numFmtId="164" fontId="11" fillId="0" borderId="24" xfId="1" applyNumberFormat="1" applyFont="1" applyBorder="1" applyAlignment="1">
      <alignment vertical="top"/>
    </xf>
    <xf numFmtId="0" fontId="11" fillId="0" borderId="0" xfId="1" applyFont="1" applyAlignment="1">
      <alignment vertical="top" wrapText="1"/>
    </xf>
    <xf numFmtId="165" fontId="11" fillId="0" borderId="7" xfId="1" applyNumberFormat="1" applyFont="1" applyBorder="1" applyAlignment="1">
      <alignment horizontal="right" vertical="top"/>
    </xf>
    <xf numFmtId="0" fontId="11" fillId="0" borderId="7" xfId="1" applyFont="1" applyBorder="1" applyAlignment="1">
      <alignment horizontal="left" vertical="top" indent="1"/>
    </xf>
    <xf numFmtId="164" fontId="11" fillId="0" borderId="7" xfId="1" applyNumberFormat="1" applyFont="1" applyBorder="1" applyAlignment="1">
      <alignment vertical="top"/>
    </xf>
    <xf numFmtId="165" fontId="11" fillId="0" borderId="27" xfId="1" applyNumberFormat="1" applyFont="1" applyBorder="1" applyAlignment="1">
      <alignment horizontal="right" vertical="top"/>
    </xf>
    <xf numFmtId="0" fontId="11" fillId="0" borderId="27" xfId="1" applyFont="1" applyBorder="1" applyAlignment="1">
      <alignment horizontal="left" vertical="top" indent="1"/>
    </xf>
    <xf numFmtId="164" fontId="11" fillId="0" borderId="27" xfId="1" applyNumberFormat="1" applyFont="1" applyBorder="1" applyAlignment="1">
      <alignment vertical="top"/>
    </xf>
    <xf numFmtId="0" fontId="6" fillId="0" borderId="0" xfId="1" applyFont="1" applyAlignment="1">
      <alignment vertical="top"/>
    </xf>
    <xf numFmtId="0" fontId="11" fillId="0" borderId="11" xfId="1" applyFont="1" applyBorder="1" applyAlignment="1">
      <alignment horizontal="left" vertical="top" wrapText="1" indent="1"/>
    </xf>
    <xf numFmtId="0" fontId="14" fillId="4" borderId="20" xfId="1" applyFont="1" applyFill="1" applyBorder="1" applyAlignment="1">
      <alignment vertical="top" wrapText="1"/>
    </xf>
    <xf numFmtId="165" fontId="11" fillId="3" borderId="24" xfId="1" applyNumberFormat="1" applyFont="1" applyFill="1" applyBorder="1" applyAlignment="1">
      <alignment horizontal="right" vertical="top"/>
    </xf>
    <xf numFmtId="0" fontId="11" fillId="3" borderId="24" xfId="1" applyFont="1" applyFill="1" applyBorder="1" applyAlignment="1">
      <alignment horizontal="left" vertical="top" indent="1"/>
    </xf>
    <xf numFmtId="164" fontId="11" fillId="3" borderId="24" xfId="1" applyNumberFormat="1" applyFont="1" applyFill="1" applyBorder="1" applyAlignment="1">
      <alignment vertical="top"/>
    </xf>
    <xf numFmtId="165" fontId="11" fillId="3" borderId="27" xfId="1" applyNumberFormat="1" applyFont="1" applyFill="1" applyBorder="1" applyAlignment="1">
      <alignment horizontal="right" vertical="top"/>
    </xf>
    <xf numFmtId="0" fontId="11" fillId="3" borderId="27" xfId="1" applyFont="1" applyFill="1" applyBorder="1" applyAlignment="1">
      <alignment horizontal="left" vertical="top" indent="1"/>
    </xf>
    <xf numFmtId="164" fontId="11" fillId="3" borderId="27" xfId="1" applyNumberFormat="1" applyFont="1" applyFill="1" applyBorder="1" applyAlignment="1">
      <alignment vertical="top"/>
    </xf>
    <xf numFmtId="165" fontId="11" fillId="3" borderId="7" xfId="1" applyNumberFormat="1" applyFont="1" applyFill="1" applyBorder="1" applyAlignment="1">
      <alignment horizontal="right" vertical="top"/>
    </xf>
    <xf numFmtId="0" fontId="11" fillId="3" borderId="7" xfId="1" applyFont="1" applyFill="1" applyBorder="1" applyAlignment="1">
      <alignment horizontal="left" vertical="top" indent="1"/>
    </xf>
    <xf numFmtId="164" fontId="11" fillId="3" borderId="7" xfId="1" applyNumberFormat="1" applyFont="1" applyFill="1" applyBorder="1" applyAlignment="1">
      <alignment vertical="top"/>
    </xf>
    <xf numFmtId="0" fontId="15" fillId="4" borderId="20" xfId="1" applyFont="1" applyFill="1" applyBorder="1" applyAlignment="1">
      <alignment horizontal="right" vertical="top" wrapText="1"/>
    </xf>
    <xf numFmtId="0" fontId="15" fillId="4" borderId="21" xfId="1" applyFont="1" applyFill="1" applyBorder="1" applyAlignment="1">
      <alignment horizontal="right" vertical="top" wrapText="1"/>
    </xf>
    <xf numFmtId="164" fontId="15" fillId="4" borderId="22" xfId="1" applyNumberFormat="1" applyFont="1" applyFill="1" applyBorder="1" applyAlignment="1">
      <alignment horizontal="right" vertical="top" wrapText="1"/>
    </xf>
    <xf numFmtId="0" fontId="11" fillId="0" borderId="12" xfId="1" applyFont="1" applyBorder="1" applyAlignment="1">
      <alignment horizontal="left" vertical="top" wrapText="1" indent="1"/>
    </xf>
    <xf numFmtId="164" fontId="11" fillId="0" borderId="13" xfId="1" applyNumberFormat="1" applyFont="1" applyBorder="1" applyAlignment="1">
      <alignment horizontal="right" vertical="top"/>
    </xf>
    <xf numFmtId="0" fontId="11" fillId="0" borderId="24" xfId="1" applyFont="1" applyBorder="1" applyAlignment="1">
      <alignment horizontal="left" vertical="top" indent="2"/>
    </xf>
    <xf numFmtId="0" fontId="11" fillId="0" borderId="7" xfId="1" applyFont="1" applyBorder="1" applyAlignment="1">
      <alignment horizontal="left" vertical="top" indent="2"/>
    </xf>
    <xf numFmtId="0" fontId="11" fillId="0" borderId="27" xfId="1" applyFont="1" applyBorder="1" applyAlignment="1">
      <alignment horizontal="left" vertical="top" indent="2"/>
    </xf>
    <xf numFmtId="0" fontId="11" fillId="0" borderId="13" xfId="1" applyFont="1" applyBorder="1" applyAlignment="1">
      <alignment horizontal="left" vertical="top" wrapText="1"/>
    </xf>
    <xf numFmtId="0" fontId="11" fillId="0" borderId="11" xfId="1" applyFont="1" applyBorder="1" applyAlignment="1">
      <alignment horizontal="left" vertical="top" wrapText="1"/>
    </xf>
    <xf numFmtId="164" fontId="11" fillId="0" borderId="13" xfId="1" applyNumberFormat="1" applyFont="1" applyBorder="1" applyAlignment="1">
      <alignment vertical="top"/>
    </xf>
    <xf numFmtId="165" fontId="11" fillId="0" borderId="29" xfId="1" applyNumberFormat="1" applyFont="1" applyBorder="1" applyAlignment="1">
      <alignment horizontal="right" vertical="top"/>
    </xf>
    <xf numFmtId="0" fontId="11" fillId="0" borderId="30" xfId="1" applyFont="1" applyBorder="1" applyAlignment="1">
      <alignment horizontal="left" vertical="top" wrapText="1" indent="1"/>
    </xf>
    <xf numFmtId="0" fontId="11" fillId="0" borderId="32" xfId="1" applyFont="1" applyBorder="1" applyAlignment="1">
      <alignment horizontal="left" vertical="top" wrapText="1" indent="1"/>
    </xf>
    <xf numFmtId="164" fontId="11" fillId="0" borderId="31" xfId="1" applyNumberFormat="1" applyFont="1" applyBorder="1" applyAlignment="1">
      <alignment vertical="top"/>
    </xf>
    <xf numFmtId="165" fontId="11" fillId="0" borderId="33" xfId="1" applyNumberFormat="1" applyFont="1" applyBorder="1" applyAlignment="1">
      <alignment horizontal="right" vertical="top"/>
    </xf>
    <xf numFmtId="0" fontId="11" fillId="0" borderId="34" xfId="1" applyFont="1" applyBorder="1" applyAlignment="1">
      <alignment horizontal="left" vertical="top" wrapText="1" indent="1"/>
    </xf>
    <xf numFmtId="0" fontId="11" fillId="0" borderId="36" xfId="1" applyFont="1" applyBorder="1" applyAlignment="1">
      <alignment horizontal="left" vertical="top" wrapText="1" indent="1"/>
    </xf>
    <xf numFmtId="164" fontId="11" fillId="0" borderId="35" xfId="1" applyNumberFormat="1" applyFont="1" applyBorder="1" applyAlignment="1">
      <alignment vertical="top"/>
    </xf>
    <xf numFmtId="165" fontId="11" fillId="0" borderId="37" xfId="1" applyNumberFormat="1" applyFont="1" applyBorder="1" applyAlignment="1">
      <alignment horizontal="right" vertical="top"/>
    </xf>
    <xf numFmtId="0" fontId="11" fillId="0" borderId="15" xfId="1" applyFont="1" applyBorder="1" applyAlignment="1">
      <alignment horizontal="left" vertical="top" wrapText="1" indent="1"/>
    </xf>
    <xf numFmtId="0" fontId="11" fillId="0" borderId="16" xfId="1" applyFont="1" applyBorder="1" applyAlignment="1">
      <alignment horizontal="left" vertical="top" wrapText="1" indent="1"/>
    </xf>
    <xf numFmtId="164" fontId="11" fillId="0" borderId="38" xfId="1" applyNumberFormat="1" applyFont="1" applyBorder="1" applyAlignment="1">
      <alignment vertical="top"/>
    </xf>
    <xf numFmtId="165" fontId="11" fillId="0" borderId="28" xfId="1" applyNumberFormat="1" applyFont="1" applyBorder="1" applyAlignment="1">
      <alignment horizontal="right" vertical="top"/>
    </xf>
    <xf numFmtId="0" fontId="11" fillId="0" borderId="39" xfId="1" applyFont="1" applyBorder="1" applyAlignment="1">
      <alignment horizontal="left" vertical="top" wrapText="1" indent="1"/>
    </xf>
    <xf numFmtId="0" fontId="11" fillId="0" borderId="41" xfId="1" applyFont="1" applyBorder="1" applyAlignment="1">
      <alignment horizontal="left" vertical="top" wrapText="1" indent="1"/>
    </xf>
    <xf numFmtId="164" fontId="11" fillId="0" borderId="40" xfId="1" applyNumberFormat="1" applyFont="1" applyBorder="1" applyAlignment="1">
      <alignment vertical="top"/>
    </xf>
    <xf numFmtId="0" fontId="11" fillId="0" borderId="42" xfId="1" applyFont="1" applyBorder="1" applyAlignment="1">
      <alignment horizontal="left" vertical="top" wrapText="1" indent="1"/>
    </xf>
    <xf numFmtId="0" fontId="11" fillId="0" borderId="44" xfId="1" applyFont="1" applyBorder="1" applyAlignment="1">
      <alignment horizontal="left" vertical="top" wrapText="1" indent="1"/>
    </xf>
    <xf numFmtId="164" fontId="11" fillId="0" borderId="43" xfId="1" applyNumberFormat="1" applyFont="1" applyBorder="1" applyAlignment="1">
      <alignment vertical="top"/>
    </xf>
    <xf numFmtId="0" fontId="11" fillId="0" borderId="7" xfId="1" applyFont="1" applyBorder="1" applyAlignment="1">
      <alignment horizontal="left" vertical="top" wrapText="1" indent="1"/>
    </xf>
    <xf numFmtId="0" fontId="11" fillId="0" borderId="27" xfId="1" applyFont="1" applyBorder="1" applyAlignment="1">
      <alignment horizontal="left" vertical="top" wrapText="1" indent="1"/>
    </xf>
    <xf numFmtId="0" fontId="11" fillId="0" borderId="45" xfId="1" applyFont="1" applyBorder="1" applyAlignment="1">
      <alignment horizontal="left" vertical="top" wrapText="1" indent="1"/>
    </xf>
    <xf numFmtId="0" fontId="11" fillId="0" borderId="46" xfId="1" applyFont="1" applyBorder="1" applyAlignment="1">
      <alignment horizontal="left" vertical="top" wrapText="1" indent="1"/>
    </xf>
    <xf numFmtId="164" fontId="11" fillId="0" borderId="47" xfId="1" applyNumberFormat="1" applyFont="1" applyBorder="1" applyAlignment="1">
      <alignment vertical="top"/>
    </xf>
    <xf numFmtId="0" fontId="11" fillId="0" borderId="24" xfId="1" applyFont="1" applyBorder="1" applyAlignment="1">
      <alignment horizontal="left" vertical="top" wrapText="1" indent="1"/>
    </xf>
    <xf numFmtId="164" fontId="11" fillId="0" borderId="13" xfId="1" applyNumberFormat="1" applyFont="1" applyBorder="1" applyAlignment="1">
      <alignment horizontal="right" vertical="top" wrapText="1"/>
    </xf>
    <xf numFmtId="166" fontId="4" fillId="0" borderId="0" xfId="1" applyNumberFormat="1" applyAlignment="1">
      <alignment horizontal="right" vertical="center"/>
    </xf>
    <xf numFmtId="0" fontId="4" fillId="0" borderId="0" xfId="2" applyFont="1" applyAlignment="1">
      <alignment vertical="center"/>
    </xf>
    <xf numFmtId="0" fontId="11" fillId="0" borderId="0" xfId="1" applyFont="1" applyAlignment="1">
      <alignment wrapText="1"/>
    </xf>
    <xf numFmtId="0" fontId="11" fillId="0" borderId="0" xfId="1" applyFont="1" applyAlignment="1">
      <alignment horizontal="right" vertical="top" wrapText="1"/>
    </xf>
    <xf numFmtId="0" fontId="16" fillId="0" borderId="0" xfId="1" applyFont="1" applyAlignment="1">
      <alignment horizontal="right" vertical="top" wrapText="1"/>
    </xf>
    <xf numFmtId="164" fontId="15" fillId="0" borderId="0" xfId="1" applyNumberFormat="1" applyFont="1" applyAlignment="1">
      <alignment horizontal="right" vertical="top" wrapText="1"/>
    </xf>
    <xf numFmtId="0" fontId="11" fillId="0" borderId="0" xfId="1" applyFont="1" applyAlignment="1">
      <alignment vertical="center" wrapText="1"/>
    </xf>
    <xf numFmtId="0" fontId="18" fillId="5" borderId="23" xfId="1" applyFont="1" applyFill="1" applyBorder="1" applyAlignment="1">
      <alignment horizontal="right" vertical="top" wrapText="1"/>
    </xf>
    <xf numFmtId="164" fontId="18" fillId="5" borderId="23" xfId="1" applyNumberFormat="1" applyFont="1" applyFill="1" applyBorder="1" applyAlignment="1">
      <alignment horizontal="right" vertical="top" wrapText="1"/>
    </xf>
    <xf numFmtId="0" fontId="11" fillId="0" borderId="0" xfId="1" applyFont="1" applyAlignment="1">
      <alignment horizontal="center" vertical="center" wrapText="1"/>
    </xf>
    <xf numFmtId="166" fontId="11" fillId="0" borderId="24" xfId="1" applyNumberFormat="1" applyFont="1" applyBorder="1" applyAlignment="1">
      <alignment horizontal="right" vertical="center"/>
    </xf>
    <xf numFmtId="0" fontId="11" fillId="0" borderId="24" xfId="1" applyFont="1" applyBorder="1" applyAlignment="1" applyProtection="1">
      <alignment horizontal="left" vertical="center" wrapText="1" indent="1"/>
      <protection locked="0"/>
    </xf>
    <xf numFmtId="0" fontId="11" fillId="0" borderId="24" xfId="1" applyFont="1" applyBorder="1" applyAlignment="1" applyProtection="1">
      <alignment horizontal="right" vertical="center" wrapText="1"/>
      <protection locked="0"/>
    </xf>
    <xf numFmtId="0" fontId="18" fillId="5" borderId="24" xfId="1" applyFont="1" applyFill="1" applyBorder="1" applyAlignment="1">
      <alignment horizontal="right" vertical="center" wrapText="1"/>
    </xf>
    <xf numFmtId="164" fontId="18" fillId="5" borderId="24" xfId="1" applyNumberFormat="1" applyFont="1" applyFill="1" applyBorder="1" applyAlignment="1">
      <alignment horizontal="right" vertical="center" wrapText="1"/>
    </xf>
    <xf numFmtId="0" fontId="11" fillId="0" borderId="0" xfId="1" applyFont="1" applyAlignment="1" applyProtection="1">
      <alignment vertical="center" wrapText="1"/>
      <protection locked="0"/>
    </xf>
    <xf numFmtId="0" fontId="11" fillId="0" borderId="0" xfId="1" applyFont="1" applyAlignment="1" applyProtection="1">
      <alignment vertical="top" wrapText="1"/>
      <protection locked="0"/>
    </xf>
    <xf numFmtId="166" fontId="11" fillId="0" borderId="7" xfId="1" applyNumberFormat="1" applyFont="1" applyBorder="1" applyAlignment="1">
      <alignment horizontal="right" vertical="center"/>
    </xf>
    <xf numFmtId="0" fontId="11" fillId="0" borderId="7" xfId="1" applyFont="1" applyBorder="1" applyAlignment="1" applyProtection="1">
      <alignment horizontal="left" vertical="center" wrapText="1" indent="1"/>
      <protection locked="0"/>
    </xf>
    <xf numFmtId="0" fontId="11" fillId="0" borderId="7" xfId="1" applyFont="1" applyBorder="1" applyAlignment="1" applyProtection="1">
      <alignment horizontal="right" vertical="center" wrapText="1"/>
      <protection locked="0"/>
    </xf>
    <xf numFmtId="0" fontId="18" fillId="5" borderId="7" xfId="1" applyFont="1" applyFill="1" applyBorder="1" applyAlignment="1">
      <alignment horizontal="right" vertical="center" wrapText="1"/>
    </xf>
    <xf numFmtId="164" fontId="18" fillId="5" borderId="7" xfId="1" applyNumberFormat="1" applyFont="1" applyFill="1" applyBorder="1" applyAlignment="1">
      <alignment horizontal="right" vertical="center" wrapText="1"/>
    </xf>
    <xf numFmtId="166" fontId="11" fillId="0" borderId="27" xfId="1" applyNumberFormat="1" applyFont="1" applyBorder="1" applyAlignment="1">
      <alignment horizontal="right" vertical="center"/>
    </xf>
    <xf numFmtId="0" fontId="11" fillId="0" borderId="27" xfId="1" applyFont="1" applyBorder="1" applyAlignment="1" applyProtection="1">
      <alignment horizontal="left" vertical="center" wrapText="1" indent="1"/>
      <protection locked="0"/>
    </xf>
    <xf numFmtId="0" fontId="11" fillId="0" borderId="27" xfId="1" applyFont="1" applyBorder="1" applyAlignment="1" applyProtection="1">
      <alignment horizontal="right" vertical="center" wrapText="1"/>
      <protection locked="0"/>
    </xf>
    <xf numFmtId="0" fontId="18" fillId="5" borderId="27" xfId="1" applyFont="1" applyFill="1" applyBorder="1" applyAlignment="1">
      <alignment horizontal="right" vertical="center" wrapText="1"/>
    </xf>
    <xf numFmtId="164" fontId="18" fillId="5" borderId="27" xfId="1" applyNumberFormat="1" applyFont="1" applyFill="1" applyBorder="1" applyAlignment="1">
      <alignment horizontal="right" vertical="center" wrapText="1"/>
    </xf>
    <xf numFmtId="0" fontId="11" fillId="0" borderId="0" xfId="1" applyFont="1" applyAlignment="1" applyProtection="1">
      <alignment horizontal="right" vertical="center" wrapText="1"/>
      <protection locked="0"/>
    </xf>
    <xf numFmtId="166" fontId="11" fillId="0" borderId="37" xfId="1" applyNumberFormat="1" applyFont="1" applyBorder="1" applyAlignment="1">
      <alignment horizontal="right" vertical="center"/>
    </xf>
    <xf numFmtId="0" fontId="11" fillId="0" borderId="37" xfId="1" applyFont="1" applyBorder="1" applyAlignment="1" applyProtection="1">
      <alignment horizontal="left" vertical="center" wrapText="1" indent="1"/>
      <protection locked="0"/>
    </xf>
    <xf numFmtId="0" fontId="11" fillId="0" borderId="37" xfId="1" applyFont="1" applyBorder="1" applyAlignment="1" applyProtection="1">
      <alignment horizontal="right" vertical="center" wrapText="1"/>
      <protection locked="0"/>
    </xf>
    <xf numFmtId="0" fontId="18" fillId="5" borderId="37" xfId="1" applyFont="1" applyFill="1" applyBorder="1" applyAlignment="1">
      <alignment horizontal="right" vertical="center" wrapText="1"/>
    </xf>
    <xf numFmtId="164" fontId="18" fillId="5" borderId="37" xfId="1" applyNumberFormat="1" applyFont="1" applyFill="1" applyBorder="1" applyAlignment="1">
      <alignment horizontal="right" vertical="center" wrapText="1"/>
    </xf>
    <xf numFmtId="166" fontId="11" fillId="0" borderId="0" xfId="1" applyNumberFormat="1" applyFont="1" applyAlignment="1">
      <alignment horizontal="right" vertical="center"/>
    </xf>
    <xf numFmtId="0" fontId="11" fillId="0" borderId="0" xfId="1" applyFont="1" applyAlignment="1" applyProtection="1">
      <alignment horizontal="left" vertical="center" wrapText="1" indent="1"/>
      <protection locked="0"/>
    </xf>
    <xf numFmtId="0" fontId="16" fillId="0" borderId="0" xfId="1" applyFont="1" applyAlignment="1" applyProtection="1">
      <alignment horizontal="right" vertical="center" wrapText="1"/>
      <protection locked="0"/>
    </xf>
    <xf numFmtId="164" fontId="15" fillId="0" borderId="0" xfId="1" applyNumberFormat="1" applyFont="1" applyAlignment="1" applyProtection="1">
      <alignment horizontal="right" vertical="center" wrapText="1"/>
      <protection locked="0"/>
    </xf>
    <xf numFmtId="0" fontId="11" fillId="0" borderId="0" xfId="1" applyFont="1" applyAlignment="1" applyProtection="1">
      <alignment horizontal="center" vertical="center" wrapText="1"/>
      <protection locked="0"/>
    </xf>
    <xf numFmtId="166" fontId="11" fillId="0" borderId="0" xfId="1" applyNumberFormat="1" applyFont="1" applyAlignment="1">
      <alignment horizontal="right"/>
    </xf>
    <xf numFmtId="0" fontId="11" fillId="0" borderId="0" xfId="1" applyFont="1" applyAlignment="1" applyProtection="1">
      <alignment horizontal="right" vertical="top" wrapText="1"/>
      <protection locked="0"/>
    </xf>
    <xf numFmtId="0" fontId="16" fillId="0" borderId="0" xfId="1" applyFont="1" applyAlignment="1" applyProtection="1">
      <alignment horizontal="right" vertical="top" wrapText="1"/>
      <protection locked="0"/>
    </xf>
    <xf numFmtId="164" fontId="15" fillId="0" borderId="0" xfId="1" applyNumberFormat="1" applyFont="1" applyAlignment="1" applyProtection="1">
      <alignment horizontal="right" vertical="top" wrapText="1"/>
      <protection locked="0"/>
    </xf>
    <xf numFmtId="0" fontId="11" fillId="0" borderId="0" xfId="1" applyFont="1" applyAlignment="1" applyProtection="1">
      <alignment wrapText="1"/>
      <protection locked="0"/>
    </xf>
    <xf numFmtId="0" fontId="15" fillId="0" borderId="0" xfId="1" applyFont="1" applyAlignment="1" applyProtection="1">
      <alignment horizontal="right" vertical="top" wrapText="1"/>
      <protection locked="0"/>
    </xf>
    <xf numFmtId="9" fontId="16" fillId="0" borderId="0" xfId="1" applyNumberFormat="1" applyFont="1" applyAlignment="1" applyProtection="1">
      <alignment horizontal="right" vertical="top" wrapText="1"/>
      <protection locked="0"/>
    </xf>
    <xf numFmtId="0" fontId="15" fillId="0" borderId="0" xfId="1" applyFont="1" applyAlignment="1">
      <alignment horizontal="right" vertical="top" wrapText="1"/>
    </xf>
    <xf numFmtId="0" fontId="11" fillId="0" borderId="0" xfId="1" applyFont="1" applyAlignment="1">
      <alignment horizontal="right" vertical="center" wrapText="1"/>
    </xf>
    <xf numFmtId="0" fontId="15" fillId="0" borderId="0" xfId="1" applyFont="1" applyAlignment="1" applyProtection="1">
      <alignment horizontal="right" vertical="center" wrapText="1"/>
      <protection locked="0"/>
    </xf>
    <xf numFmtId="0" fontId="11" fillId="0" borderId="0" xfId="1" applyFont="1" applyAlignment="1" applyProtection="1">
      <alignment horizontal="left" wrapText="1" indent="1"/>
      <protection locked="0"/>
    </xf>
    <xf numFmtId="168" fontId="11" fillId="0" borderId="7" xfId="3" applyNumberFormat="1" applyFont="1" applyFill="1" applyBorder="1" applyAlignment="1" applyProtection="1">
      <alignment horizontal="right" vertical="center"/>
      <protection locked="0"/>
    </xf>
    <xf numFmtId="168" fontId="18" fillId="5" borderId="7" xfId="3" applyNumberFormat="1" applyFont="1" applyFill="1" applyBorder="1" applyAlignment="1" applyProtection="1">
      <alignment horizontal="right" vertical="center"/>
    </xf>
    <xf numFmtId="164" fontId="18" fillId="5" borderId="7" xfId="1" applyNumberFormat="1" applyFont="1" applyFill="1" applyBorder="1" applyAlignment="1">
      <alignment horizontal="right" vertical="center"/>
    </xf>
    <xf numFmtId="164" fontId="11" fillId="0" borderId="0" xfId="1" applyNumberFormat="1" applyFont="1" applyAlignment="1" applyProtection="1">
      <alignment horizontal="right" vertical="top" wrapText="1"/>
      <protection locked="0"/>
    </xf>
    <xf numFmtId="164" fontId="11" fillId="0" borderId="0" xfId="1" applyNumberFormat="1" applyFont="1" applyAlignment="1">
      <alignment horizontal="right" vertical="top" wrapText="1"/>
    </xf>
    <xf numFmtId="0" fontId="17" fillId="5" borderId="15" xfId="1" applyFont="1" applyFill="1" applyBorder="1" applyAlignment="1">
      <alignment vertical="top"/>
    </xf>
    <xf numFmtId="0" fontId="17" fillId="5" borderId="16" xfId="1" applyFont="1" applyFill="1" applyBorder="1" applyAlignment="1">
      <alignment vertical="top"/>
    </xf>
    <xf numFmtId="0" fontId="17" fillId="5" borderId="38" xfId="1" applyFont="1" applyFill="1" applyBorder="1" applyAlignment="1">
      <alignment vertical="top"/>
    </xf>
    <xf numFmtId="164" fontId="18" fillId="5" borderId="7" xfId="1" applyNumberFormat="1" applyFont="1" applyFill="1" applyBorder="1" applyAlignment="1">
      <alignment horizontal="right" vertical="top" wrapText="1"/>
    </xf>
    <xf numFmtId="164" fontId="11" fillId="0" borderId="7" xfId="1" applyNumberFormat="1" applyFont="1" applyBorder="1" applyAlignment="1" applyProtection="1">
      <alignment horizontal="right" vertical="center" wrapText="1"/>
      <protection locked="0"/>
    </xf>
    <xf numFmtId="164" fontId="11" fillId="0" borderId="0" xfId="1" applyNumberFormat="1" applyFont="1" applyAlignment="1" applyProtection="1">
      <alignment horizontal="right" vertical="center" wrapText="1"/>
      <protection locked="0"/>
    </xf>
    <xf numFmtId="0" fontId="17" fillId="5" borderId="18" xfId="1" applyFont="1" applyFill="1" applyBorder="1" applyAlignment="1">
      <alignment vertical="top"/>
    </xf>
    <xf numFmtId="0" fontId="17" fillId="5" borderId="0" xfId="1" applyFont="1" applyFill="1" applyAlignment="1">
      <alignment vertical="top"/>
    </xf>
    <xf numFmtId="0" fontId="11" fillId="0" borderId="24" xfId="1" applyFont="1" applyBorder="1" applyAlignment="1" applyProtection="1">
      <alignment vertical="center" wrapText="1"/>
      <protection locked="0"/>
    </xf>
    <xf numFmtId="0" fontId="11" fillId="0" borderId="27" xfId="1" applyFont="1" applyBorder="1" applyAlignment="1" applyProtection="1">
      <alignment vertical="center" wrapText="1"/>
      <protection locked="0"/>
    </xf>
    <xf numFmtId="0" fontId="19" fillId="0" borderId="0" xfId="2" applyFont="1" applyFill="1" applyBorder="1" applyAlignment="1">
      <alignment vertical="top" wrapText="1"/>
    </xf>
    <xf numFmtId="0" fontId="17" fillId="0" borderId="0" xfId="1" applyFont="1" applyAlignment="1">
      <alignment vertical="top"/>
    </xf>
    <xf numFmtId="0" fontId="18" fillId="5" borderId="7" xfId="1" applyFont="1" applyFill="1" applyBorder="1" applyAlignment="1">
      <alignment horizontal="right" vertical="top" wrapText="1"/>
    </xf>
    <xf numFmtId="166" fontId="11" fillId="0" borderId="29" xfId="1" applyNumberFormat="1" applyFont="1" applyBorder="1" applyAlignment="1">
      <alignment horizontal="right" vertical="center"/>
    </xf>
    <xf numFmtId="0" fontId="11" fillId="0" borderId="29" xfId="1" applyFont="1" applyBorder="1" applyAlignment="1" applyProtection="1">
      <alignment horizontal="left" vertical="center" wrapText="1" indent="1"/>
      <protection locked="0"/>
    </xf>
    <xf numFmtId="0" fontId="11" fillId="0" borderId="29" xfId="1" applyFont="1" applyBorder="1" applyAlignment="1" applyProtection="1">
      <alignment horizontal="right" vertical="center" wrapText="1"/>
      <protection locked="0"/>
    </xf>
    <xf numFmtId="0" fontId="18" fillId="5" borderId="29" xfId="1" applyFont="1" applyFill="1" applyBorder="1" applyAlignment="1">
      <alignment horizontal="right" vertical="center" wrapText="1"/>
    </xf>
    <xf numFmtId="164" fontId="18" fillId="5" borderId="29" xfId="1" applyNumberFormat="1" applyFont="1" applyFill="1" applyBorder="1" applyAlignment="1">
      <alignment horizontal="right" vertical="center" wrapText="1"/>
    </xf>
    <xf numFmtId="166" fontId="11" fillId="0" borderId="33" xfId="1" applyNumberFormat="1" applyFont="1" applyBorder="1" applyAlignment="1">
      <alignment horizontal="right" vertical="center"/>
    </xf>
    <xf numFmtId="0" fontId="11" fillId="0" borderId="33" xfId="1" applyFont="1" applyBorder="1" applyAlignment="1" applyProtection="1">
      <alignment horizontal="left" vertical="center" wrapText="1" indent="1"/>
      <protection locked="0"/>
    </xf>
    <xf numFmtId="0" fontId="11" fillId="0" borderId="33" xfId="1" applyFont="1" applyBorder="1" applyAlignment="1" applyProtection="1">
      <alignment horizontal="right" vertical="center" wrapText="1"/>
      <protection locked="0"/>
    </xf>
    <xf numFmtId="0" fontId="18" fillId="5" borderId="33" xfId="1" applyFont="1" applyFill="1" applyBorder="1" applyAlignment="1">
      <alignment horizontal="right" vertical="center" wrapText="1"/>
    </xf>
    <xf numFmtId="164" fontId="18" fillId="5" borderId="33" xfId="1" applyNumberFormat="1" applyFont="1" applyFill="1" applyBorder="1" applyAlignment="1">
      <alignment horizontal="right" vertical="center" wrapText="1"/>
    </xf>
    <xf numFmtId="166" fontId="11" fillId="0" borderId="23" xfId="1" applyNumberFormat="1" applyFont="1" applyBorder="1" applyAlignment="1">
      <alignment horizontal="right" vertical="center"/>
    </xf>
    <xf numFmtId="0" fontId="11" fillId="0" borderId="23" xfId="1" applyFont="1" applyBorder="1" applyAlignment="1" applyProtection="1">
      <alignment horizontal="left" vertical="center" wrapText="1" indent="1"/>
      <protection locked="0"/>
    </xf>
    <xf numFmtId="0" fontId="11" fillId="0" borderId="23" xfId="1" applyFont="1" applyBorder="1" applyAlignment="1" applyProtection="1">
      <alignment horizontal="right" vertical="center" wrapText="1"/>
      <protection locked="0"/>
    </xf>
    <xf numFmtId="0" fontId="18" fillId="5" borderId="23" xfId="1" applyFont="1" applyFill="1" applyBorder="1" applyAlignment="1">
      <alignment horizontal="right" vertical="center" wrapText="1"/>
    </xf>
    <xf numFmtId="164" fontId="18" fillId="5" borderId="23" xfId="1" applyNumberFormat="1" applyFont="1" applyFill="1" applyBorder="1" applyAlignment="1">
      <alignment horizontal="right" vertical="center" wrapText="1"/>
    </xf>
    <xf numFmtId="166" fontId="11" fillId="0" borderId="48" xfId="1" applyNumberFormat="1" applyFont="1" applyBorder="1" applyAlignment="1">
      <alignment horizontal="right" vertical="center"/>
    </xf>
    <xf numFmtId="0" fontId="11" fillId="0" borderId="48" xfId="1" applyFont="1" applyBorder="1" applyAlignment="1" applyProtection="1">
      <alignment horizontal="left" vertical="center" wrapText="1" indent="1"/>
      <protection locked="0"/>
    </xf>
    <xf numFmtId="0" fontId="11" fillId="0" borderId="48" xfId="1" applyFont="1" applyBorder="1" applyAlignment="1" applyProtection="1">
      <alignment horizontal="right" vertical="center" wrapText="1"/>
      <protection locked="0"/>
    </xf>
    <xf numFmtId="0" fontId="18" fillId="5" borderId="48" xfId="1" applyFont="1" applyFill="1" applyBorder="1" applyAlignment="1">
      <alignment horizontal="right" vertical="center" wrapText="1"/>
    </xf>
    <xf numFmtId="164" fontId="18" fillId="5" borderId="48" xfId="1" applyNumberFormat="1" applyFont="1" applyFill="1" applyBorder="1" applyAlignment="1">
      <alignment horizontal="right" vertical="center" wrapText="1"/>
    </xf>
    <xf numFmtId="166" fontId="11" fillId="0" borderId="49" xfId="1" applyNumberFormat="1" applyFont="1" applyBorder="1" applyAlignment="1">
      <alignment horizontal="right" vertical="center"/>
    </xf>
    <xf numFmtId="0" fontId="11" fillId="0" borderId="49" xfId="1" applyFont="1" applyBorder="1" applyAlignment="1" applyProtection="1">
      <alignment horizontal="left" vertical="center" wrapText="1" indent="1"/>
      <protection locked="0"/>
    </xf>
    <xf numFmtId="0" fontId="11" fillId="0" borderId="49" xfId="1" applyFont="1" applyBorder="1" applyAlignment="1" applyProtection="1">
      <alignment horizontal="right" vertical="center" wrapText="1"/>
      <protection locked="0"/>
    </xf>
    <xf numFmtId="0" fontId="18" fillId="5" borderId="49" xfId="1" applyFont="1" applyFill="1" applyBorder="1" applyAlignment="1">
      <alignment horizontal="right" vertical="center" wrapText="1"/>
    </xf>
    <xf numFmtId="164" fontId="18" fillId="5" borderId="49" xfId="1" applyNumberFormat="1" applyFont="1" applyFill="1" applyBorder="1" applyAlignment="1">
      <alignment horizontal="right" vertical="center" wrapText="1"/>
    </xf>
    <xf numFmtId="164" fontId="11" fillId="0" borderId="7" xfId="1" applyNumberFormat="1" applyFont="1" applyBorder="1" applyAlignment="1" applyProtection="1">
      <alignment horizontal="left" vertical="center" wrapText="1" indent="1"/>
      <protection locked="0"/>
    </xf>
    <xf numFmtId="164" fontId="11" fillId="0" borderId="7" xfId="1" applyNumberFormat="1" applyFont="1" applyBorder="1" applyAlignment="1" applyProtection="1">
      <alignment horizontal="right" vertical="center" wrapText="1" indent="1"/>
      <protection locked="0"/>
    </xf>
    <xf numFmtId="0" fontId="11" fillId="0" borderId="7" xfId="1" applyFont="1" applyBorder="1" applyAlignment="1" applyProtection="1">
      <alignment horizontal="left" wrapText="1" indent="1"/>
      <protection locked="0"/>
    </xf>
    <xf numFmtId="0" fontId="18" fillId="0" borderId="0" xfId="1" applyFont="1" applyAlignment="1">
      <alignment horizontal="right" vertical="top" wrapText="1"/>
    </xf>
    <xf numFmtId="164" fontId="15" fillId="5" borderId="7" xfId="1" applyNumberFormat="1" applyFont="1" applyFill="1" applyBorder="1" applyAlignment="1">
      <alignment horizontal="right" vertical="center" wrapText="1"/>
    </xf>
    <xf numFmtId="164" fontId="15" fillId="5" borderId="27" xfId="1" applyNumberFormat="1" applyFont="1" applyFill="1" applyBorder="1" applyAlignment="1">
      <alignment horizontal="right" vertical="center" wrapText="1"/>
    </xf>
    <xf numFmtId="164" fontId="15" fillId="5" borderId="24" xfId="1" applyNumberFormat="1" applyFont="1" applyFill="1" applyBorder="1" applyAlignment="1">
      <alignment horizontal="right" vertical="center" wrapText="1"/>
    </xf>
    <xf numFmtId="0" fontId="20" fillId="0" borderId="0" xfId="1" applyFont="1" applyAlignment="1" applyProtection="1">
      <alignment horizontal="right" vertical="top" wrapText="1"/>
      <protection locked="0"/>
    </xf>
    <xf numFmtId="0" fontId="18" fillId="0" borderId="0" xfId="1" applyFont="1" applyAlignment="1" applyProtection="1">
      <alignment horizontal="right" vertical="top" wrapText="1"/>
      <protection locked="0"/>
    </xf>
    <xf numFmtId="9" fontId="18" fillId="0" borderId="0" xfId="1" applyNumberFormat="1" applyFont="1" applyAlignment="1" applyProtection="1">
      <alignment horizontal="right" vertical="top" wrapText="1"/>
      <protection locked="0"/>
    </xf>
    <xf numFmtId="164" fontId="15" fillId="5" borderId="37" xfId="1" applyNumberFormat="1" applyFont="1" applyFill="1" applyBorder="1" applyAlignment="1">
      <alignment horizontal="right" vertical="center" wrapText="1"/>
    </xf>
    <xf numFmtId="0" fontId="11" fillId="5" borderId="23" xfId="1" applyFont="1" applyFill="1" applyBorder="1" applyAlignment="1">
      <alignment horizontal="left" vertical="top" wrapText="1"/>
    </xf>
    <xf numFmtId="0" fontId="18" fillId="5" borderId="23" xfId="1" applyFont="1" applyFill="1" applyBorder="1" applyAlignment="1">
      <alignment horizontal="left" vertical="top" wrapText="1"/>
    </xf>
    <xf numFmtId="164" fontId="18" fillId="5" borderId="23" xfId="1" applyNumberFormat="1" applyFont="1" applyFill="1" applyBorder="1" applyAlignment="1">
      <alignment horizontal="left" vertical="top" wrapText="1"/>
    </xf>
    <xf numFmtId="0" fontId="15" fillId="5" borderId="23" xfId="1" applyFont="1" applyFill="1" applyBorder="1" applyAlignment="1">
      <alignment horizontal="left" vertical="top" wrapText="1"/>
    </xf>
    <xf numFmtId="0" fontId="11" fillId="5" borderId="7" xfId="1" applyFont="1" applyFill="1" applyBorder="1" applyAlignment="1">
      <alignment horizontal="left" vertical="top" wrapText="1"/>
    </xf>
    <xf numFmtId="0" fontId="15" fillId="5" borderId="7" xfId="1" applyFont="1" applyFill="1" applyBorder="1" applyAlignment="1">
      <alignment horizontal="left" vertical="top" wrapText="1"/>
    </xf>
    <xf numFmtId="0" fontId="18" fillId="5" borderId="7" xfId="1" applyFont="1" applyFill="1" applyBorder="1" applyAlignment="1">
      <alignment horizontal="left" vertical="top" wrapText="1"/>
    </xf>
    <xf numFmtId="164" fontId="18" fillId="5" borderId="7" xfId="1" applyNumberFormat="1" applyFont="1" applyFill="1" applyBorder="1" applyAlignment="1">
      <alignment horizontal="left" vertical="top" wrapText="1"/>
    </xf>
    <xf numFmtId="0" fontId="6" fillId="0" borderId="0" xfId="1" applyFont="1" applyAlignment="1">
      <alignment vertical="top" wrapText="1"/>
    </xf>
    <xf numFmtId="0" fontId="7" fillId="0" borderId="0" xfId="1" applyFont="1" applyAlignment="1">
      <alignment vertical="top" wrapText="1"/>
    </xf>
    <xf numFmtId="0" fontId="11" fillId="0" borderId="11" xfId="1" applyFont="1" applyBorder="1" applyAlignment="1">
      <alignment horizontal="left" vertical="top" wrapText="1" indent="1"/>
    </xf>
    <xf numFmtId="0" fontId="11" fillId="0" borderId="13" xfId="1" applyFont="1" applyBorder="1" applyAlignment="1">
      <alignment horizontal="left" vertical="top" wrapText="1" indent="1"/>
    </xf>
    <xf numFmtId="0" fontId="14" fillId="4" borderId="21" xfId="2" applyFont="1" applyFill="1" applyBorder="1" applyAlignment="1">
      <alignment horizontal="left" vertical="top" wrapText="1"/>
    </xf>
    <xf numFmtId="0" fontId="14" fillId="4" borderId="22" xfId="2" applyFont="1" applyFill="1" applyBorder="1" applyAlignment="1">
      <alignment horizontal="left" vertical="top" wrapText="1"/>
    </xf>
    <xf numFmtId="0" fontId="15" fillId="4" borderId="11" xfId="1" applyFont="1" applyFill="1" applyBorder="1" applyAlignment="1">
      <alignment horizontal="center" vertical="top"/>
    </xf>
    <xf numFmtId="0" fontId="15" fillId="4" borderId="12" xfId="1" applyFont="1" applyFill="1" applyBorder="1" applyAlignment="1">
      <alignment horizontal="center" vertical="top"/>
    </xf>
    <xf numFmtId="0" fontId="15" fillId="4" borderId="13" xfId="1" applyFont="1" applyFill="1" applyBorder="1" applyAlignment="1">
      <alignment horizontal="center" vertical="top"/>
    </xf>
    <xf numFmtId="0" fontId="11" fillId="0" borderId="25" xfId="1" applyFont="1" applyBorder="1" applyAlignment="1">
      <alignment horizontal="left" vertical="top" wrapText="1" indent="1"/>
    </xf>
    <xf numFmtId="0" fontId="11" fillId="0" borderId="26" xfId="1" applyFont="1" applyBorder="1" applyAlignment="1">
      <alignment horizontal="left" vertical="top" wrapText="1" indent="1"/>
    </xf>
    <xf numFmtId="0" fontId="11" fillId="0" borderId="42" xfId="1" applyFont="1" applyBorder="1" applyAlignment="1">
      <alignment horizontal="left" vertical="top" wrapText="1" indent="1"/>
    </xf>
    <xf numFmtId="0" fontId="11" fillId="0" borderId="43" xfId="1" applyFont="1" applyBorder="1" applyAlignment="1">
      <alignment horizontal="left" vertical="top" wrapText="1" indent="1"/>
    </xf>
    <xf numFmtId="0" fontId="15" fillId="4" borderId="20" xfId="1" applyFont="1" applyFill="1" applyBorder="1" applyAlignment="1">
      <alignment horizontal="center" vertical="top"/>
    </xf>
    <xf numFmtId="0" fontId="15" fillId="4" borderId="21" xfId="1" applyFont="1" applyFill="1" applyBorder="1" applyAlignment="1">
      <alignment horizontal="center" vertical="top"/>
    </xf>
    <xf numFmtId="0" fontId="15" fillId="4" borderId="22" xfId="1" applyFont="1" applyFill="1" applyBorder="1" applyAlignment="1">
      <alignment horizontal="center" vertical="top"/>
    </xf>
    <xf numFmtId="0" fontId="11" fillId="0" borderId="23" xfId="1" applyFont="1" applyBorder="1" applyAlignment="1">
      <alignment horizontal="left" vertical="top" wrapText="1" indent="1"/>
    </xf>
    <xf numFmtId="0" fontId="11" fillId="0" borderId="28" xfId="1" applyFont="1" applyBorder="1" applyAlignment="1">
      <alignment horizontal="left" vertical="top" wrapText="1" indent="1"/>
    </xf>
    <xf numFmtId="0" fontId="11" fillId="0" borderId="37" xfId="1" applyFont="1" applyBorder="1" applyAlignment="1">
      <alignment horizontal="left" vertical="top" wrapText="1" indent="1"/>
    </xf>
    <xf numFmtId="0" fontId="11" fillId="0" borderId="39" xfId="1" applyFont="1" applyBorder="1" applyAlignment="1">
      <alignment horizontal="left" vertical="top" wrapText="1" indent="1"/>
    </xf>
    <xf numFmtId="0" fontId="11" fillId="0" borderId="40" xfId="1" applyFont="1" applyBorder="1" applyAlignment="1">
      <alignment horizontal="left" vertical="top" wrapText="1" indent="1"/>
    </xf>
    <xf numFmtId="0" fontId="11" fillId="0" borderId="34" xfId="1" applyFont="1" applyBorder="1" applyAlignment="1">
      <alignment horizontal="left" vertical="top" wrapText="1" indent="1"/>
    </xf>
    <xf numFmtId="0" fontId="11" fillId="0" borderId="35" xfId="1" applyFont="1" applyBorder="1" applyAlignment="1">
      <alignment horizontal="left" vertical="top" wrapText="1" indent="1"/>
    </xf>
    <xf numFmtId="0" fontId="11" fillId="0" borderId="30" xfId="1" applyFont="1" applyBorder="1" applyAlignment="1">
      <alignment horizontal="left" vertical="top" wrapText="1" indent="1"/>
    </xf>
    <xf numFmtId="0" fontId="11" fillId="0" borderId="31" xfId="1" applyFont="1" applyBorder="1" applyAlignment="1">
      <alignment horizontal="left" vertical="top" wrapText="1" indent="1"/>
    </xf>
    <xf numFmtId="0" fontId="11" fillId="0" borderId="15" xfId="1" applyFont="1" applyBorder="1" applyAlignment="1">
      <alignment horizontal="left" vertical="top" wrapText="1" indent="1"/>
    </xf>
    <xf numFmtId="0" fontId="11" fillId="0" borderId="38" xfId="1" applyFont="1" applyBorder="1" applyAlignment="1">
      <alignment horizontal="left" vertical="top" wrapText="1" indent="1"/>
    </xf>
    <xf numFmtId="0" fontId="11" fillId="0" borderId="25" xfId="1" applyFont="1" applyBorder="1" applyAlignment="1">
      <alignment horizontal="left" vertical="top" wrapText="1" indent="2"/>
    </xf>
    <xf numFmtId="0" fontId="11" fillId="0" borderId="26" xfId="1" applyFont="1" applyBorder="1" applyAlignment="1">
      <alignment horizontal="left" vertical="top" wrapText="1" indent="2"/>
    </xf>
    <xf numFmtId="0" fontId="11" fillId="0" borderId="28" xfId="1" applyFont="1" applyBorder="1" applyAlignment="1">
      <alignment horizontal="left" vertical="top" wrapText="1" indent="2"/>
    </xf>
    <xf numFmtId="0" fontId="11" fillId="3" borderId="25" xfId="1" applyFont="1" applyFill="1" applyBorder="1" applyAlignment="1">
      <alignment horizontal="left" vertical="top" wrapText="1" indent="1"/>
    </xf>
    <xf numFmtId="0" fontId="11" fillId="3" borderId="26" xfId="1" applyFont="1" applyFill="1" applyBorder="1" applyAlignment="1">
      <alignment horizontal="left" vertical="top" wrapText="1" indent="1"/>
    </xf>
    <xf numFmtId="0" fontId="11" fillId="3" borderId="28" xfId="1" applyFont="1" applyFill="1" applyBorder="1" applyAlignment="1">
      <alignment horizontal="left" vertical="top" wrapText="1" indent="1"/>
    </xf>
    <xf numFmtId="0" fontId="14" fillId="4" borderId="0" xfId="2" applyFont="1" applyFill="1" applyBorder="1" applyAlignment="1">
      <alignment horizontal="left" vertical="top" wrapText="1"/>
    </xf>
    <xf numFmtId="0" fontId="14" fillId="4" borderId="19" xfId="2" applyFont="1" applyFill="1" applyBorder="1" applyAlignment="1">
      <alignment horizontal="left" vertical="top" wrapText="1"/>
    </xf>
    <xf numFmtId="0" fontId="10" fillId="4" borderId="12" xfId="2" applyFont="1" applyFill="1" applyBorder="1" applyAlignment="1">
      <alignment horizontal="left" vertical="top" wrapText="1"/>
    </xf>
    <xf numFmtId="0" fontId="10" fillId="4" borderId="13" xfId="2" applyFont="1" applyFill="1" applyBorder="1" applyAlignment="1">
      <alignment horizontal="left" vertical="top" wrapText="1"/>
    </xf>
    <xf numFmtId="0" fontId="11" fillId="0" borderId="11" xfId="1" applyFont="1" applyBorder="1" applyAlignment="1">
      <alignment vertical="top" wrapText="1"/>
    </xf>
    <xf numFmtId="0" fontId="11" fillId="0" borderId="12" xfId="1" applyFont="1" applyBorder="1" applyAlignment="1">
      <alignment vertical="top" wrapText="1"/>
    </xf>
    <xf numFmtId="0" fontId="11" fillId="0" borderId="14" xfId="1" applyFont="1" applyBorder="1" applyAlignment="1">
      <alignment vertical="top" wrapText="1"/>
    </xf>
    <xf numFmtId="0" fontId="13" fillId="0" borderId="11" xfId="1" applyFont="1" applyBorder="1" applyAlignment="1">
      <alignment vertical="top" wrapText="1"/>
    </xf>
    <xf numFmtId="0" fontId="13" fillId="0" borderId="11" xfId="1" applyFont="1" applyBorder="1" applyAlignment="1">
      <alignment horizontal="left" vertical="top" wrapText="1"/>
    </xf>
    <xf numFmtId="0" fontId="11" fillId="0" borderId="12" xfId="1" applyFont="1" applyBorder="1" applyAlignment="1">
      <alignment horizontal="left" vertical="top" wrapText="1"/>
    </xf>
    <xf numFmtId="0" fontId="11" fillId="0" borderId="14" xfId="1" applyFont="1" applyBorder="1" applyAlignment="1">
      <alignment horizontal="left" vertical="top" wrapText="1"/>
    </xf>
    <xf numFmtId="0" fontId="11" fillId="0" borderId="15" xfId="1" applyFont="1" applyBorder="1" applyAlignment="1">
      <alignment horizontal="left" vertical="top" wrapText="1"/>
    </xf>
    <xf numFmtId="0" fontId="10" fillId="0" borderId="16" xfId="1" applyFont="1" applyBorder="1" applyAlignment="1">
      <alignment horizontal="left" vertical="top" wrapText="1"/>
    </xf>
    <xf numFmtId="0" fontId="10" fillId="0" borderId="17" xfId="1" applyFont="1" applyBorder="1" applyAlignment="1">
      <alignment horizontal="left" vertical="top" wrapText="1"/>
    </xf>
    <xf numFmtId="0" fontId="11" fillId="0" borderId="25" xfId="1" applyFont="1" applyBorder="1" applyAlignment="1" applyProtection="1">
      <alignment horizontal="left" vertical="center" wrapText="1" indent="1"/>
      <protection locked="0"/>
    </xf>
    <xf numFmtId="0" fontId="11" fillId="0" borderId="26" xfId="1" applyFont="1" applyBorder="1" applyAlignment="1" applyProtection="1">
      <alignment horizontal="left" vertical="center" wrapText="1" indent="1"/>
      <protection locked="0"/>
    </xf>
    <xf numFmtId="0" fontId="11" fillId="0" borderId="28" xfId="1" applyFont="1" applyBorder="1" applyAlignment="1" applyProtection="1">
      <alignment horizontal="left" vertical="center" wrapText="1" indent="1"/>
      <protection locked="0"/>
    </xf>
    <xf numFmtId="166" fontId="17" fillId="5" borderId="23" xfId="1" applyNumberFormat="1" applyFont="1" applyFill="1" applyBorder="1" applyAlignment="1">
      <alignment horizontal="right" vertical="top"/>
    </xf>
    <xf numFmtId="166" fontId="17" fillId="5" borderId="37" xfId="1" applyNumberFormat="1" applyFont="1" applyFill="1" applyBorder="1" applyAlignment="1">
      <alignment horizontal="right" vertical="top"/>
    </xf>
    <xf numFmtId="0" fontId="17" fillId="5" borderId="20" xfId="2" applyFont="1" applyFill="1" applyBorder="1" applyAlignment="1">
      <alignment horizontal="left" vertical="top" wrapText="1"/>
    </xf>
    <xf numFmtId="0" fontId="17" fillId="5" borderId="21" xfId="2" applyFont="1" applyFill="1" applyBorder="1" applyAlignment="1">
      <alignment horizontal="left" vertical="top" wrapText="1"/>
    </xf>
    <xf numFmtId="0" fontId="17" fillId="5" borderId="22" xfId="2" applyFont="1" applyFill="1" applyBorder="1" applyAlignment="1">
      <alignment horizontal="left" vertical="top" wrapText="1"/>
    </xf>
    <xf numFmtId="0" fontId="6" fillId="0" borderId="18" xfId="1" applyFont="1" applyBorder="1" applyAlignment="1">
      <alignment vertical="top" wrapText="1"/>
    </xf>
    <xf numFmtId="0" fontId="7" fillId="0" borderId="18" xfId="1" applyFont="1" applyBorder="1" applyAlignment="1">
      <alignment vertical="top" wrapText="1"/>
    </xf>
    <xf numFmtId="0" fontId="17" fillId="5" borderId="15" xfId="1" applyFont="1" applyFill="1" applyBorder="1" applyAlignment="1">
      <alignment horizontal="left" vertical="top"/>
    </xf>
    <xf numFmtId="0" fontId="17" fillId="5" borderId="16" xfId="1" applyFont="1" applyFill="1" applyBorder="1" applyAlignment="1">
      <alignment horizontal="left" vertical="top"/>
    </xf>
    <xf numFmtId="0" fontId="17" fillId="5" borderId="38" xfId="1" applyFont="1" applyFill="1" applyBorder="1" applyAlignment="1">
      <alignment horizontal="left" vertical="top"/>
    </xf>
    <xf numFmtId="2" fontId="15" fillId="5" borderId="23" xfId="1" applyNumberFormat="1" applyFont="1" applyFill="1" applyBorder="1" applyAlignment="1">
      <alignment horizontal="center" vertical="top" wrapText="1"/>
    </xf>
    <xf numFmtId="166" fontId="17" fillId="4" borderId="37" xfId="1" applyNumberFormat="1" applyFont="1" applyFill="1" applyBorder="1" applyAlignment="1">
      <alignment horizontal="right" vertical="top"/>
    </xf>
    <xf numFmtId="0" fontId="17" fillId="4" borderId="21" xfId="2" applyFont="1" applyFill="1" applyBorder="1" applyAlignment="1">
      <alignment horizontal="left" vertical="top" wrapText="1"/>
    </xf>
    <xf numFmtId="0" fontId="17" fillId="4" borderId="22" xfId="2" applyFont="1" applyFill="1" applyBorder="1" applyAlignment="1">
      <alignment horizontal="left" vertical="top" wrapText="1"/>
    </xf>
    <xf numFmtId="0" fontId="17" fillId="4" borderId="16" xfId="1" applyFont="1" applyFill="1" applyBorder="1" applyAlignment="1">
      <alignment horizontal="left" vertical="top"/>
    </xf>
    <xf numFmtId="0" fontId="17" fillId="4" borderId="38" xfId="1" applyFont="1" applyFill="1" applyBorder="1" applyAlignment="1">
      <alignment horizontal="left" vertical="top"/>
    </xf>
    <xf numFmtId="2" fontId="15" fillId="4" borderId="23" xfId="1" applyNumberFormat="1" applyFont="1" applyFill="1" applyBorder="1" applyAlignment="1">
      <alignment horizontal="center" vertical="top" wrapText="1"/>
    </xf>
    <xf numFmtId="0" fontId="17" fillId="5" borderId="20" xfId="2" applyFont="1" applyFill="1" applyBorder="1" applyAlignment="1">
      <alignment horizontal="left" vertical="top"/>
    </xf>
    <xf numFmtId="0" fontId="17" fillId="5" borderId="21" xfId="2" applyFont="1" applyFill="1" applyBorder="1" applyAlignment="1">
      <alignment horizontal="left" vertical="top"/>
    </xf>
    <xf numFmtId="0" fontId="17" fillId="5" borderId="22" xfId="2" applyFont="1" applyFill="1" applyBorder="1" applyAlignment="1">
      <alignment horizontal="left" vertical="top"/>
    </xf>
    <xf numFmtId="0" fontId="6" fillId="0" borderId="18" xfId="1" applyFont="1" applyBorder="1" applyAlignment="1">
      <alignment horizontal="left" vertical="top" wrapText="1"/>
    </xf>
    <xf numFmtId="0" fontId="7" fillId="0" borderId="0" xfId="1" applyFont="1" applyAlignment="1">
      <alignment horizontal="left" vertical="top" wrapText="1"/>
    </xf>
    <xf numFmtId="0" fontId="7" fillId="0" borderId="18" xfId="1" applyFont="1" applyBorder="1" applyAlignment="1">
      <alignment horizontal="left" vertical="top" wrapText="1"/>
    </xf>
    <xf numFmtId="2" fontId="15" fillId="5" borderId="7" xfId="1" applyNumberFormat="1" applyFont="1" applyFill="1" applyBorder="1" applyAlignment="1">
      <alignment horizontal="center" vertical="top" wrapText="1"/>
    </xf>
    <xf numFmtId="2" fontId="15" fillId="4" borderId="7" xfId="1" applyNumberFormat="1" applyFont="1" applyFill="1" applyBorder="1" applyAlignment="1">
      <alignment horizontal="center" vertical="top" wrapText="1"/>
    </xf>
    <xf numFmtId="0" fontId="11" fillId="0" borderId="11" xfId="1" applyFont="1" applyBorder="1" applyAlignment="1" applyProtection="1">
      <alignment horizontal="left" vertical="center" wrapText="1" indent="1"/>
      <protection locked="0"/>
    </xf>
    <xf numFmtId="0" fontId="11" fillId="0" borderId="13" xfId="1" applyFont="1" applyBorder="1" applyAlignment="1" applyProtection="1">
      <alignment horizontal="left" vertical="center" wrapText="1" indent="1"/>
      <protection locked="0"/>
    </xf>
    <xf numFmtId="0" fontId="17" fillId="5" borderId="20" xfId="2" applyFont="1" applyFill="1" applyBorder="1" applyAlignment="1">
      <alignment vertical="top" wrapText="1"/>
    </xf>
    <xf numFmtId="0" fontId="17" fillId="0" borderId="21" xfId="1" applyFont="1" applyBorder="1" applyAlignment="1">
      <alignment vertical="top" wrapText="1"/>
    </xf>
    <xf numFmtId="0" fontId="17" fillId="0" borderId="22" xfId="1" applyFont="1" applyBorder="1" applyAlignment="1">
      <alignment vertical="top" wrapText="1"/>
    </xf>
    <xf numFmtId="2" fontId="15" fillId="5" borderId="11" xfId="1" applyNumberFormat="1" applyFont="1" applyFill="1" applyBorder="1" applyAlignment="1">
      <alignment horizontal="center" vertical="top" wrapText="1"/>
    </xf>
    <xf numFmtId="2" fontId="15" fillId="4" borderId="12" xfId="1" applyNumberFormat="1" applyFont="1" applyFill="1" applyBorder="1" applyAlignment="1">
      <alignment horizontal="center" vertical="top" wrapText="1"/>
    </xf>
    <xf numFmtId="2" fontId="15" fillId="4" borderId="13" xfId="1" applyNumberFormat="1" applyFont="1" applyFill="1" applyBorder="1" applyAlignment="1">
      <alignment horizontal="center" vertical="top" wrapText="1"/>
    </xf>
    <xf numFmtId="0" fontId="17" fillId="5" borderId="23" xfId="4">
      <alignment vertical="top" wrapText="1"/>
    </xf>
    <xf numFmtId="0" fontId="17" fillId="0" borderId="23" xfId="4" applyFill="1">
      <alignment vertical="top" wrapText="1"/>
    </xf>
    <xf numFmtId="0" fontId="17" fillId="5" borderId="23" xfId="2" applyFont="1" applyFill="1" applyBorder="1" applyAlignment="1">
      <alignment vertical="top" wrapText="1"/>
    </xf>
    <xf numFmtId="0" fontId="6" fillId="0" borderId="0" xfId="2" applyFont="1" applyFill="1" applyBorder="1" applyAlignment="1">
      <alignment vertical="top" wrapText="1"/>
    </xf>
    <xf numFmtId="0" fontId="7" fillId="0" borderId="0" xfId="2" applyFont="1" applyFill="1" applyBorder="1" applyAlignment="1">
      <alignment vertical="top" wrapText="1"/>
    </xf>
    <xf numFmtId="0" fontId="11" fillId="0" borderId="0" xfId="1" applyFont="1" applyAlignment="1" applyProtection="1">
      <alignment horizontal="left" vertical="top" wrapText="1"/>
      <protection locked="0"/>
    </xf>
    <xf numFmtId="0" fontId="6" fillId="0" borderId="18" xfId="2" applyFont="1" applyFill="1" applyBorder="1" applyAlignment="1">
      <alignment horizontal="left" vertical="top" wrapText="1"/>
    </xf>
    <xf numFmtId="0" fontId="7" fillId="0" borderId="0" xfId="2" applyFont="1" applyFill="1" applyBorder="1" applyAlignment="1">
      <alignment horizontal="left" vertical="top" wrapText="1"/>
    </xf>
    <xf numFmtId="0" fontId="7" fillId="0" borderId="18" xfId="2" applyFont="1" applyFill="1" applyBorder="1" applyAlignment="1">
      <alignment horizontal="left" vertical="top" wrapText="1"/>
    </xf>
    <xf numFmtId="166" fontId="17" fillId="5" borderId="23" xfId="4" applyNumberFormat="1" applyAlignment="1">
      <alignment horizontal="right" vertical="top"/>
    </xf>
    <xf numFmtId="0" fontId="17" fillId="5" borderId="37" xfId="4" applyBorder="1">
      <alignment vertical="top" wrapText="1"/>
    </xf>
    <xf numFmtId="0" fontId="6" fillId="0" borderId="18" xfId="1" applyFont="1" applyBorder="1" applyAlignment="1" applyProtection="1">
      <alignment horizontal="left" vertical="top" wrapText="1"/>
      <protection locked="0"/>
    </xf>
    <xf numFmtId="0" fontId="7" fillId="0" borderId="0" xfId="1" applyFont="1" applyAlignment="1" applyProtection="1">
      <alignment horizontal="left" vertical="top" wrapText="1"/>
      <protection locked="0"/>
    </xf>
    <xf numFmtId="0" fontId="7" fillId="0" borderId="18" xfId="1" applyFont="1" applyBorder="1" applyAlignment="1" applyProtection="1">
      <alignment horizontal="left" vertical="top" wrapText="1"/>
      <protection locked="0"/>
    </xf>
    <xf numFmtId="2" fontId="15" fillId="4" borderId="21" xfId="1" applyNumberFormat="1" applyFont="1" applyFill="1" applyBorder="1" applyAlignment="1">
      <alignment horizontal="center" vertical="top" wrapText="1"/>
    </xf>
    <xf numFmtId="0" fontId="11" fillId="0" borderId="23" xfId="1" applyFont="1" applyBorder="1" applyAlignment="1" applyProtection="1">
      <alignment horizontal="left" vertical="center" wrapText="1" indent="1"/>
      <protection locked="0"/>
    </xf>
    <xf numFmtId="0" fontId="11" fillId="0" borderId="37" xfId="1" applyFont="1" applyBorder="1" applyAlignment="1" applyProtection="1">
      <alignment horizontal="left" vertical="center" wrapText="1" indent="1"/>
      <protection locked="0"/>
    </xf>
    <xf numFmtId="0" fontId="6" fillId="0" borderId="0" xfId="1" applyFont="1" applyAlignment="1" applyProtection="1">
      <alignment vertical="top" wrapText="1"/>
      <protection locked="0"/>
    </xf>
    <xf numFmtId="0" fontId="7" fillId="0" borderId="0" xfId="1" applyFont="1" applyAlignment="1" applyProtection="1">
      <alignment vertical="top" wrapText="1"/>
      <protection locked="0"/>
    </xf>
    <xf numFmtId="0" fontId="17" fillId="5" borderId="20" xfId="4" applyBorder="1" applyAlignment="1">
      <alignment horizontal="left" vertical="top" wrapText="1"/>
    </xf>
    <xf numFmtId="0" fontId="17" fillId="5" borderId="21" xfId="4" applyBorder="1" applyAlignment="1">
      <alignment horizontal="left" vertical="top" wrapText="1"/>
    </xf>
    <xf numFmtId="0" fontId="17" fillId="5" borderId="22" xfId="4" applyBorder="1" applyAlignment="1">
      <alignment horizontal="left" vertical="top" wrapText="1"/>
    </xf>
    <xf numFmtId="0" fontId="11" fillId="0" borderId="18" xfId="1" applyFont="1" applyBorder="1" applyAlignment="1">
      <alignment vertical="top" wrapText="1"/>
    </xf>
    <xf numFmtId="0" fontId="17" fillId="5" borderId="15" xfId="4" applyBorder="1">
      <alignment vertical="top" wrapText="1"/>
    </xf>
    <xf numFmtId="0" fontId="17" fillId="5" borderId="16" xfId="4" applyBorder="1">
      <alignment vertical="top" wrapText="1"/>
    </xf>
    <xf numFmtId="0" fontId="17" fillId="5" borderId="38" xfId="4" applyBorder="1">
      <alignment vertical="top" wrapText="1"/>
    </xf>
  </cellXfs>
  <cellStyles count="5">
    <cellStyle name="Comma 2" xfId="3" xr:uid="{72D6E201-12BE-4895-B706-3A0287CD74AD}"/>
    <cellStyle name="Hyperlink 2" xfId="2" xr:uid="{EDA6E8E8-4854-406F-8DAD-A099D47433D5}"/>
    <cellStyle name="Normal" xfId="0" builtinId="0"/>
    <cellStyle name="Normal 2" xfId="1" xr:uid="{29B4915F-00E4-4B97-89E0-3B717D508B9F}"/>
    <cellStyle name="Tidsuppskattning" xfId="4" xr:uid="{17AED255-A0B3-4EF0-9F35-646F997B4E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139699</xdr:rowOff>
    </xdr:from>
    <xdr:to>
      <xdr:col>7</xdr:col>
      <xdr:colOff>69886</xdr:colOff>
      <xdr:row>29</xdr:row>
      <xdr:rowOff>61058</xdr:rowOff>
    </xdr:to>
    <xdr:sp macro="" textlink="">
      <xdr:nvSpPr>
        <xdr:cNvPr id="2" name="textruta 1">
          <a:extLst>
            <a:ext uri="{FF2B5EF4-FFF2-40B4-BE49-F238E27FC236}">
              <a16:creationId xmlns:a16="http://schemas.microsoft.com/office/drawing/2014/main" id="{B788FAE5-4D2B-4C15-834F-661960C2EBBF}"/>
            </a:ext>
          </a:extLst>
        </xdr:cNvPr>
        <xdr:cNvSpPr txBox="1"/>
      </xdr:nvSpPr>
      <xdr:spPr>
        <a:xfrm>
          <a:off x="620102" y="322872"/>
          <a:ext cx="3723822" cy="5050205"/>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a:solidFill>
                <a:schemeClr val="dk1"/>
              </a:solidFill>
              <a:effectLst/>
              <a:latin typeface="Arial" panose="020B0604020202020204" pitchFamily="34" charset="0"/>
              <a:ea typeface="+mn-ea"/>
              <a:cs typeface="Arial" panose="020B0604020202020204" pitchFamily="34" charset="0"/>
            </a:rPr>
            <a:t>Alll information kring denna mall,</a:t>
          </a:r>
          <a:r>
            <a:rPr lang="sv-SE" sz="900" baseline="0">
              <a:solidFill>
                <a:schemeClr val="dk1"/>
              </a:solidFill>
              <a:effectLst/>
              <a:latin typeface="Arial" panose="020B0604020202020204" pitchFamily="34" charset="0"/>
              <a:ea typeface="+mn-ea"/>
              <a:cs typeface="Arial" panose="020B0604020202020204" pitchFamily="34" charset="0"/>
            </a:rPr>
            <a:t> juridiska grunder och taxans uppbyggnad hittar du på www.skr.se. Ta del av det innan du börjar arbeta med mallen.</a:t>
          </a:r>
          <a:endParaRPr lang="sv-SE" sz="900">
            <a:solidFill>
              <a:schemeClr val="dk1"/>
            </a:solidFill>
            <a:effectLst/>
            <a:latin typeface="Arial" panose="020B0604020202020204" pitchFamily="34" charset="0"/>
            <a:ea typeface="+mn-ea"/>
            <a:cs typeface="Arial" panose="020B0604020202020204" pitchFamily="34" charset="0"/>
          </a:endParaRPr>
        </a:p>
        <a:p>
          <a:endParaRPr lang="sv-SE" sz="900">
            <a:solidFill>
              <a:schemeClr val="dk1"/>
            </a:solidFill>
            <a:effectLst/>
            <a:latin typeface="Arial" panose="020B0604020202020204" pitchFamily="34" charset="0"/>
            <a:ea typeface="+mn-ea"/>
            <a:cs typeface="Arial" panose="020B0604020202020204" pitchFamily="34" charset="0"/>
          </a:endParaRPr>
        </a:p>
        <a:p>
          <a:r>
            <a:rPr lang="sv-SE" sz="900">
              <a:solidFill>
                <a:schemeClr val="dk1"/>
              </a:solidFill>
              <a:effectLst/>
              <a:latin typeface="Arial" panose="020B0604020202020204" pitchFamily="34" charset="0"/>
              <a:ea typeface="+mn-ea"/>
              <a:cs typeface="Arial" panose="020B0604020202020204" pitchFamily="34" charset="0"/>
            </a:rPr>
            <a:t>Mallen innehåller följande flikar.</a:t>
          </a:r>
        </a:p>
        <a:p>
          <a:endParaRPr lang="sv-SE" sz="900">
            <a:solidFill>
              <a:schemeClr val="dk1"/>
            </a:solidFill>
            <a:effectLst/>
            <a:latin typeface="Arial" panose="020B0604020202020204" pitchFamily="34" charset="0"/>
            <a:ea typeface="+mn-ea"/>
            <a:cs typeface="Arial" panose="020B0604020202020204" pitchFamily="34" charset="0"/>
          </a:endParaRPr>
        </a:p>
        <a:p>
          <a:r>
            <a:rPr lang="sv-SE" sz="900" b="1">
              <a:solidFill>
                <a:schemeClr val="dk1"/>
              </a:solidFill>
              <a:effectLst/>
              <a:latin typeface="Arial" panose="020B0604020202020204" pitchFamily="34" charset="0"/>
              <a:ea typeface="+mn-ea"/>
              <a:cs typeface="Arial" panose="020B0604020202020204" pitchFamily="34" charset="0"/>
            </a:rPr>
            <a:t>Instruktioner</a:t>
          </a:r>
        </a:p>
        <a:p>
          <a:r>
            <a:rPr lang="sv-SE" sz="900">
              <a:solidFill>
                <a:schemeClr val="dk1"/>
              </a:solidFill>
              <a:effectLst/>
              <a:latin typeface="Arial" panose="020B0604020202020204" pitchFamily="34" charset="0"/>
              <a:ea typeface="+mn-ea"/>
              <a:cs typeface="Arial" panose="020B0604020202020204" pitchFamily="34" charset="0"/>
            </a:rPr>
            <a:t>Informationen under den här fliken och kommentarer i röd text i resten av mallen, är avsedda som stöd när kommunen använder underlaget. De ska inte vara med i kommunens taxa. Avsikten är alltså att denna flik och de röda kommentarerna tas bort när kommunen tagit del av informationen.</a:t>
          </a:r>
        </a:p>
        <a:p>
          <a:endParaRPr lang="sv-SE" sz="900">
            <a:solidFill>
              <a:schemeClr val="dk1"/>
            </a:solidFill>
            <a:effectLst/>
            <a:latin typeface="Arial" panose="020B0604020202020204" pitchFamily="34" charset="0"/>
            <a:ea typeface="+mn-ea"/>
            <a:cs typeface="Arial" panose="020B0604020202020204" pitchFamily="34" charset="0"/>
          </a:endParaRPr>
        </a:p>
        <a:p>
          <a:r>
            <a:rPr lang="sv-SE" sz="900" b="1">
              <a:solidFill>
                <a:schemeClr val="dk1"/>
              </a:solidFill>
              <a:effectLst/>
              <a:latin typeface="Arial" panose="020B0604020202020204" pitchFamily="34" charset="0"/>
              <a:ea typeface="+mn-ea"/>
              <a:cs typeface="Arial" panose="020B0604020202020204" pitchFamily="34" charset="0"/>
            </a:rPr>
            <a:t>Generella uppgifter</a:t>
          </a:r>
          <a:endParaRPr lang="sv-SE" sz="900" b="0">
            <a:solidFill>
              <a:schemeClr val="dk1"/>
            </a:solidFill>
            <a:effectLst/>
            <a:latin typeface="Arial" panose="020B0604020202020204" pitchFamily="34" charset="0"/>
            <a:ea typeface="+mn-ea"/>
            <a:cs typeface="Arial" panose="020B0604020202020204" pitchFamily="34" charset="0"/>
          </a:endParaRPr>
        </a:p>
        <a:p>
          <a:r>
            <a:rPr lang="sv-SE" sz="900">
              <a:solidFill>
                <a:schemeClr val="dk1"/>
              </a:solidFill>
              <a:effectLst/>
              <a:latin typeface="Arial" panose="020B0604020202020204" pitchFamily="34" charset="0"/>
              <a:ea typeface="+mn-ea"/>
              <a:cs typeface="Arial" panose="020B0604020202020204" pitchFamily="34" charset="0"/>
            </a:rPr>
            <a:t>Här fyller kommunen i sin handläggningskostnad per timme.</a:t>
          </a:r>
        </a:p>
        <a:p>
          <a:endParaRPr lang="sv-SE" sz="900">
            <a:solidFill>
              <a:schemeClr val="dk1"/>
            </a:solidFill>
            <a:effectLst/>
            <a:latin typeface="Arial" panose="020B0604020202020204" pitchFamily="34" charset="0"/>
            <a:ea typeface="+mn-ea"/>
            <a:cs typeface="Arial" panose="020B0604020202020204" pitchFamily="34" charset="0"/>
          </a:endParaRPr>
        </a:p>
        <a:p>
          <a:r>
            <a:rPr lang="sv-SE" sz="900" b="1">
              <a:solidFill>
                <a:schemeClr val="dk1"/>
              </a:solidFill>
              <a:effectLst/>
              <a:latin typeface="Arial" panose="020B0604020202020204" pitchFamily="34" charset="0"/>
              <a:ea typeface="+mn-ea"/>
              <a:cs typeface="Arial" panose="020B0604020202020204" pitchFamily="34" charset="0"/>
            </a:rPr>
            <a:t>Översikt</a:t>
          </a:r>
        </a:p>
        <a:p>
          <a:r>
            <a:rPr lang="sv-SE" sz="900">
              <a:solidFill>
                <a:schemeClr val="dk1"/>
              </a:solidFill>
              <a:effectLst/>
              <a:latin typeface="Arial" panose="020B0604020202020204" pitchFamily="34" charset="0"/>
              <a:ea typeface="+mn-ea"/>
              <a:cs typeface="Arial" panose="020B0604020202020204" pitchFamily="34" charset="0"/>
            </a:rPr>
            <a:t>Här finns genvägar till de tabeller som finns i mallen. Inget ska fyllas i under denna flik.</a:t>
          </a:r>
        </a:p>
        <a:p>
          <a:endParaRPr lang="sv-SE" sz="900">
            <a:solidFill>
              <a:schemeClr val="dk1"/>
            </a:solidFill>
            <a:effectLst/>
            <a:latin typeface="Arial" panose="020B0604020202020204" pitchFamily="34" charset="0"/>
            <a:ea typeface="+mn-ea"/>
            <a:cs typeface="Arial" panose="020B0604020202020204" pitchFamily="34" charset="0"/>
          </a:endParaRPr>
        </a:p>
        <a:p>
          <a:r>
            <a:rPr lang="sv-SE" sz="900" b="1">
              <a:solidFill>
                <a:schemeClr val="dk1"/>
              </a:solidFill>
              <a:effectLst/>
              <a:latin typeface="Arial" panose="020B0604020202020204" pitchFamily="34" charset="0"/>
              <a:ea typeface="+mn-ea"/>
              <a:cs typeface="Arial" panose="020B0604020202020204" pitchFamily="34" charset="0"/>
            </a:rPr>
            <a:t>Taxetabeller</a:t>
          </a:r>
        </a:p>
        <a:p>
          <a:r>
            <a:rPr lang="sv-SE" sz="900">
              <a:solidFill>
                <a:schemeClr val="dk1"/>
              </a:solidFill>
              <a:effectLst/>
              <a:latin typeface="Arial" panose="020B0604020202020204" pitchFamily="34" charset="0"/>
              <a:ea typeface="+mn-ea"/>
              <a:cs typeface="Arial" panose="020B0604020202020204" pitchFamily="34" charset="0"/>
            </a:rPr>
            <a:t>Inget ska fyllas i under denna flik. Det som fylls i under övriga flikar matar automatiskt in värden i taxetabellerna. I taxetabellerna visas avgiften för varje ärendetyp. Av­sikten är att taxetabellerna efter kommunfullmäktiges taxebeslut ska kunna användas som lättillgänglig prislista för kommunens avgifter. Definitionen av vad som i underlaget avses med planenlig, avviker från detaljplan respektive utanför planlagt område finns tillsammans med några andra definitioner högst upp på sidan under fliken Taxetabeller. </a:t>
          </a:r>
        </a:p>
        <a:p>
          <a:endParaRPr lang="sv-SE" sz="900">
            <a:solidFill>
              <a:schemeClr val="dk1"/>
            </a:solidFill>
            <a:effectLst/>
            <a:latin typeface="Arial" panose="020B0604020202020204" pitchFamily="34" charset="0"/>
            <a:ea typeface="+mn-ea"/>
            <a:cs typeface="Arial" panose="020B0604020202020204" pitchFamily="34" charset="0"/>
          </a:endParaRPr>
        </a:p>
        <a:p>
          <a:r>
            <a:rPr lang="sv-SE" sz="900" b="1">
              <a:solidFill>
                <a:schemeClr val="dk1"/>
              </a:solidFill>
              <a:effectLst/>
              <a:latin typeface="Arial" panose="020B0604020202020204" pitchFamily="34" charset="0"/>
              <a:ea typeface="+mn-ea"/>
              <a:cs typeface="Arial" panose="020B0604020202020204" pitchFamily="34" charset="0"/>
            </a:rPr>
            <a:t>Numrerade flikar 1-18</a:t>
          </a:r>
        </a:p>
        <a:p>
          <a:r>
            <a:rPr lang="sv-SE" sz="900">
              <a:solidFill>
                <a:schemeClr val="dk1"/>
              </a:solidFill>
              <a:effectLst/>
              <a:latin typeface="Arial" panose="020B0604020202020204" pitchFamily="34" charset="0"/>
              <a:ea typeface="+mn-ea"/>
              <a:cs typeface="Arial" panose="020B0604020202020204" pitchFamily="34" charset="0"/>
            </a:rPr>
            <a:t>Här gör kommunen tidsuppskattningar för den tid som i genomsnitt går åt till de olika typerna av ärenden i kommunen. Avgifterna beräknas av mallen genom att handläggningskostnaden per timme multipliceras med det genomsnittliga antalet timmar för handläggningen av respektive ärendetyp. Allteftersom dessa flikar fylls i, fylls taxetabellerna automatiskt. </a:t>
          </a:r>
        </a:p>
        <a:p>
          <a:endParaRPr lang="sv-SE" sz="900">
            <a:solidFill>
              <a:schemeClr val="dk1"/>
            </a:solidFill>
            <a:effectLst/>
            <a:latin typeface="Arial" panose="020B0604020202020204" pitchFamily="34" charset="0"/>
            <a:ea typeface="+mn-ea"/>
            <a:cs typeface="Arial" panose="020B0604020202020204" pitchFamily="34" charset="0"/>
          </a:endParaRPr>
        </a:p>
        <a:p>
          <a:r>
            <a:rPr lang="sv-SE" sz="900">
              <a:solidFill>
                <a:schemeClr val="dk1"/>
              </a:solidFill>
              <a:effectLst/>
              <a:latin typeface="Arial" panose="020B0604020202020204" pitchFamily="34" charset="0"/>
              <a:ea typeface="+mn-ea"/>
              <a:cs typeface="Arial" panose="020B0604020202020204" pitchFamily="34" charset="0"/>
            </a:rPr>
            <a:t>	</a:t>
          </a:r>
        </a:p>
        <a:p>
          <a:endParaRPr lang="sv-SE"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123190</xdr:colOff>
      <xdr:row>1</xdr:row>
      <xdr:rowOff>83821</xdr:rowOff>
    </xdr:from>
    <xdr:to>
      <xdr:col>7</xdr:col>
      <xdr:colOff>713270</xdr:colOff>
      <xdr:row>5</xdr:row>
      <xdr:rowOff>121921</xdr:rowOff>
    </xdr:to>
    <xdr:sp macro="" textlink="">
      <xdr:nvSpPr>
        <xdr:cNvPr id="2" name="textruta 2">
          <a:extLst>
            <a:ext uri="{FF2B5EF4-FFF2-40B4-BE49-F238E27FC236}">
              <a16:creationId xmlns:a16="http://schemas.microsoft.com/office/drawing/2014/main" id="{EDEB65D7-D5A7-409D-A785-D575C1569FA9}"/>
            </a:ext>
          </a:extLst>
        </xdr:cNvPr>
        <xdr:cNvSpPr txBox="1"/>
      </xdr:nvSpPr>
      <xdr:spPr>
        <a:xfrm>
          <a:off x="7981315" y="512446"/>
          <a:ext cx="2590330" cy="1466850"/>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i="0" u="none" strike="noStrike">
              <a:solidFill>
                <a:srgbClr val="FF0000"/>
              </a:solidFill>
              <a:effectLst/>
              <a:latin typeface="Arial" panose="020B0604020202020204" pitchFamily="34" charset="0"/>
              <a:cs typeface="Arial" panose="020B0604020202020204" pitchFamily="34" charset="0"/>
            </a:rPr>
            <a:t>Kommentar</a:t>
          </a:r>
        </a:p>
        <a:p>
          <a:r>
            <a:rPr lang="sv-SE" sz="900" b="0" i="0" u="none" strike="noStrike">
              <a:solidFill>
                <a:srgbClr val="FF0000"/>
              </a:solidFill>
              <a:effectLst/>
              <a:latin typeface="Arial" panose="020B0604020202020204" pitchFamily="34" charset="0"/>
              <a:cs typeface="Arial" panose="020B0604020202020204" pitchFamily="34" charset="0"/>
            </a:rPr>
            <a:t>Tabellen avser de fall då flera arbetsplatsbesök, utöver det första, behöver ske i ett ärende. </a:t>
          </a:r>
        </a:p>
        <a:p>
          <a:endParaRPr lang="sv-SE" sz="900" b="0" i="0" u="none" strike="noStrike">
            <a:solidFill>
              <a:srgbClr val="FF0000"/>
            </a:solidFill>
            <a:effectLst/>
            <a:latin typeface="Arial" panose="020B0604020202020204" pitchFamily="34" charset="0"/>
            <a:cs typeface="Arial" panose="020B0604020202020204" pitchFamily="34" charset="0"/>
          </a:endParaRPr>
        </a:p>
        <a:p>
          <a:r>
            <a:rPr lang="sv-SE" sz="900" b="0" i="0" u="none" strike="noStrike">
              <a:solidFill>
                <a:srgbClr val="FF0000"/>
              </a:solidFill>
              <a:effectLst/>
              <a:latin typeface="Arial" panose="020B0604020202020204" pitchFamily="34" charset="0"/>
              <a:cs typeface="Arial" panose="020B0604020202020204" pitchFamily="34" charset="0"/>
            </a:rPr>
            <a:t>Tidsuppskattningen är den genomsnittliga för ett arbetsplatsbesök i kommunen, det vill säga inklusive för- och efterarbete, det faktiska arbetsplatsbesöket och den genomsnittliga restiden till och från ett arbetsplatsbesök. </a:t>
          </a:r>
          <a:r>
            <a:rPr lang="sv-SE" sz="900">
              <a:latin typeface="Arial" panose="020B0604020202020204" pitchFamily="34" charset="0"/>
              <a:cs typeface="Arial" panose="020B0604020202020204" pitchFamily="34" charset="0"/>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95250</xdr:colOff>
      <xdr:row>1</xdr:row>
      <xdr:rowOff>136888</xdr:rowOff>
    </xdr:from>
    <xdr:to>
      <xdr:col>6</xdr:col>
      <xdr:colOff>634981</xdr:colOff>
      <xdr:row>3</xdr:row>
      <xdr:rowOff>96577</xdr:rowOff>
    </xdr:to>
    <xdr:sp macro="" textlink="">
      <xdr:nvSpPr>
        <xdr:cNvPr id="2" name="textruta 2">
          <a:extLst>
            <a:ext uri="{FF2B5EF4-FFF2-40B4-BE49-F238E27FC236}">
              <a16:creationId xmlns:a16="http://schemas.microsoft.com/office/drawing/2014/main" id="{93871866-367C-4A97-A52A-99DD7C063C3F}"/>
            </a:ext>
          </a:extLst>
        </xdr:cNvPr>
        <xdr:cNvSpPr txBox="1"/>
      </xdr:nvSpPr>
      <xdr:spPr>
        <a:xfrm>
          <a:off x="6905625" y="565513"/>
          <a:ext cx="3073381" cy="569289"/>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700"/>
            </a:lnSpc>
          </a:pPr>
          <a:r>
            <a:rPr lang="sv-SE" sz="900" b="1" i="0" u="none" strike="noStrike">
              <a:solidFill>
                <a:srgbClr val="FF0000"/>
              </a:solidFill>
              <a:effectLst/>
              <a:latin typeface="Arial" panose="020B0604020202020204" pitchFamily="34" charset="0"/>
            </a:rPr>
            <a:t>Kommentar</a:t>
          </a:r>
        </a:p>
        <a:p>
          <a:pPr>
            <a:lnSpc>
              <a:spcPts val="800"/>
            </a:lnSpc>
          </a:pPr>
          <a:r>
            <a:rPr lang="sv-SE" sz="900" b="0" i="0" u="none" strike="noStrike">
              <a:solidFill>
                <a:srgbClr val="FF0000"/>
              </a:solidFill>
              <a:effectLst/>
              <a:latin typeface="Arial" panose="020B0604020202020204" pitchFamily="34" charset="0"/>
            </a:rPr>
            <a:t>Tabellen avser frivilliga lov i enlighet med 9 kap.14 § PBL.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132571</xdr:colOff>
      <xdr:row>0</xdr:row>
      <xdr:rowOff>424133</xdr:rowOff>
    </xdr:from>
    <xdr:to>
      <xdr:col>22</xdr:col>
      <xdr:colOff>136109</xdr:colOff>
      <xdr:row>12</xdr:row>
      <xdr:rowOff>7189</xdr:rowOff>
    </xdr:to>
    <xdr:sp macro="" textlink="">
      <xdr:nvSpPr>
        <xdr:cNvPr id="2" name="textruta 6">
          <a:extLst>
            <a:ext uri="{FF2B5EF4-FFF2-40B4-BE49-F238E27FC236}">
              <a16:creationId xmlns:a16="http://schemas.microsoft.com/office/drawing/2014/main" id="{12FDDF22-46E1-4251-A1C4-09231AC24F87}"/>
            </a:ext>
          </a:extLst>
        </xdr:cNvPr>
        <xdr:cNvSpPr txBox="1"/>
      </xdr:nvSpPr>
      <xdr:spPr>
        <a:xfrm>
          <a:off x="18296746" y="424133"/>
          <a:ext cx="3346813" cy="3516881"/>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i="0" u="none" strike="noStrike">
              <a:solidFill>
                <a:srgbClr val="FF0000"/>
              </a:solidFill>
              <a:effectLst/>
              <a:latin typeface="Arial" panose="020B0604020202020204" pitchFamily="34" charset="0"/>
            </a:rPr>
            <a:t>Kommentar</a:t>
          </a:r>
        </a:p>
        <a:p>
          <a:r>
            <a:rPr lang="sv-SE" sz="900" b="0" i="0" u="none" strike="noStrike">
              <a:solidFill>
                <a:srgbClr val="FF0000"/>
              </a:solidFill>
              <a:effectLst/>
              <a:latin typeface="Arial" panose="020B0604020202020204" pitchFamily="34" charset="0"/>
            </a:rPr>
            <a:t>När det gäller en- och tvåbostadshus räknas tillhörande bygglovpliktiga komplementbyggnader och andra lovpliktiga åtgärder (exempelvis plank och murar), med i ärendetyperna för nybyggnad, om allt ingår i en och samma ansökan. Detsamma gäller även eventuella anmälningspliktiga åtgärder (exempelvis eldstad och VA-anslutning), om de ingår i samma ansökan som nybyggnaden av bostadshuset. </a:t>
          </a:r>
        </a:p>
        <a:p>
          <a:br>
            <a:rPr lang="sv-SE" sz="900" b="0" i="0" u="none" strike="noStrike">
              <a:solidFill>
                <a:srgbClr val="FF0000"/>
              </a:solidFill>
              <a:effectLst/>
              <a:latin typeface="Arial" panose="020B0604020202020204" pitchFamily="34" charset="0"/>
            </a:rPr>
          </a:br>
          <a:r>
            <a:rPr lang="sv-SE" sz="900" b="0" i="0" u="none" strike="noStrike">
              <a:solidFill>
                <a:srgbClr val="FF0000"/>
              </a:solidFill>
              <a:effectLst/>
              <a:latin typeface="Arial" panose="020B0604020202020204" pitchFamily="34" charset="0"/>
            </a:rPr>
            <a:t>I A1.25 avses gruppbebyggelse av småhus, om ansökan gäller flera likartade en- eller tvåbostadshus. Då tas avgift ut för det första huset i enlighet med rätt ärendetyp avseende nybyggnad. För de övriga byggnaderna i ansökan tillkommer en avgift per styck i enlighet med A1.25. När tidsuppskattningen för A1.25 görs ska alltså bara de handläggningsmoment som upprepas för varje ytterligare hus i samma ansökan tas med, till exempel arbetsplatsbesök men inte registrering. Om ansökan gäller en grupphusbebyggelse där byggnaderna och/eller de topografiska förhållandena skiljer sig så väsentligt åt att prövningen blir i princip helt ny för varje byggnad, bör avgiften istället tas ut i enlighet med rätt ärendetyp avseende nybyggnad en gång per byggnad. </a:t>
          </a:r>
          <a:br>
            <a:rPr lang="sv-SE" sz="900" b="0" i="0" u="none" strike="noStrike">
              <a:solidFill>
                <a:srgbClr val="FF0000"/>
              </a:solidFill>
              <a:effectLst/>
              <a:latin typeface="Arial" panose="020B0604020202020204" pitchFamily="34" charset="0"/>
            </a:rPr>
          </a:br>
          <a:endParaRPr lang="sv-SE"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137160</xdr:colOff>
      <xdr:row>1</xdr:row>
      <xdr:rowOff>228</xdr:rowOff>
    </xdr:from>
    <xdr:to>
      <xdr:col>21</xdr:col>
      <xdr:colOff>726574</xdr:colOff>
      <xdr:row>6</xdr:row>
      <xdr:rowOff>253398</xdr:rowOff>
    </xdr:to>
    <xdr:sp macro="" textlink="">
      <xdr:nvSpPr>
        <xdr:cNvPr id="2" name="textruta 2">
          <a:extLst>
            <a:ext uri="{FF2B5EF4-FFF2-40B4-BE49-F238E27FC236}">
              <a16:creationId xmlns:a16="http://schemas.microsoft.com/office/drawing/2014/main" id="{AC7EA455-F74B-4B9A-B7F2-648B6C7F1DBE}"/>
            </a:ext>
          </a:extLst>
        </xdr:cNvPr>
        <xdr:cNvSpPr txBox="1"/>
      </xdr:nvSpPr>
      <xdr:spPr>
        <a:xfrm>
          <a:off x="18301335" y="428853"/>
          <a:ext cx="3123064" cy="1977195"/>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i="0" u="none" strike="noStrike">
              <a:solidFill>
                <a:srgbClr val="FF0000"/>
              </a:solidFill>
              <a:effectLst/>
              <a:latin typeface="Arial" panose="020B0604020202020204" pitchFamily="34" charset="0"/>
            </a:rPr>
            <a:t>Kommentar</a:t>
          </a:r>
        </a:p>
        <a:p>
          <a:r>
            <a:rPr lang="sv-SE" sz="900" b="0" i="0" u="none" strike="noStrike">
              <a:solidFill>
                <a:srgbClr val="FF0000"/>
              </a:solidFill>
              <a:effectLst/>
              <a:latin typeface="Arial" panose="020B0604020202020204" pitchFamily="34" charset="0"/>
            </a:rPr>
            <a:t>För dessa lov innehåller underlaget en storleksindelning. Gruppen kan innehålla ärenden av avsevärt skiftande karaktär och därmed också avsevärt skiftande tidsåtgång för handläggningen. Det är däremot fortfarande inte det enskilda objektets storlek som ska vara avgörande för avgiftens storlek, utan den genomsnittliga tidsåtgången för ett lov inom ett givet storleksspann.</a:t>
          </a:r>
        </a:p>
        <a:p>
          <a:br>
            <a:rPr lang="sv-SE" sz="900" b="0" i="0" u="none" strike="noStrike">
              <a:solidFill>
                <a:srgbClr val="FF0000"/>
              </a:solidFill>
              <a:effectLst/>
              <a:latin typeface="Arial" panose="020B0604020202020204" pitchFamily="34" charset="0"/>
            </a:rPr>
          </a:br>
          <a:r>
            <a:rPr lang="sv-SE" sz="900" b="0" i="0" u="none" strike="noStrike">
              <a:solidFill>
                <a:srgbClr val="FF0000"/>
              </a:solidFill>
              <a:effectLst/>
              <a:latin typeface="Arial" panose="020B0604020202020204" pitchFamily="34" charset="0"/>
            </a:rPr>
            <a:t>Om kommunen anser sig ha behov av fler eller andra ärendetyper, eller en annan storleksindelning beroende på vanligt förekommande ärenden, kan kommunen göra egna anpassningar av tabellen. </a:t>
          </a:r>
          <a:br>
            <a:rPr lang="sv-SE" sz="900" b="0" i="0" u="none" strike="noStrike">
              <a:solidFill>
                <a:srgbClr val="FF0000"/>
              </a:solidFill>
              <a:effectLst/>
              <a:latin typeface="Arial" panose="020B0604020202020204" pitchFamily="34" charset="0"/>
            </a:rPr>
          </a:br>
          <a:endParaRPr lang="sv-SE"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93884</xdr:colOff>
      <xdr:row>1</xdr:row>
      <xdr:rowOff>0</xdr:rowOff>
    </xdr:from>
    <xdr:to>
      <xdr:col>20</xdr:col>
      <xdr:colOff>523135</xdr:colOff>
      <xdr:row>6</xdr:row>
      <xdr:rowOff>401595</xdr:rowOff>
    </xdr:to>
    <xdr:sp macro="" textlink="">
      <xdr:nvSpPr>
        <xdr:cNvPr id="2" name="textruta 2">
          <a:extLst>
            <a:ext uri="{FF2B5EF4-FFF2-40B4-BE49-F238E27FC236}">
              <a16:creationId xmlns:a16="http://schemas.microsoft.com/office/drawing/2014/main" id="{7E39BEEC-FEA7-49EB-B361-22E254076D5E}"/>
            </a:ext>
          </a:extLst>
        </xdr:cNvPr>
        <xdr:cNvSpPr txBox="1"/>
      </xdr:nvSpPr>
      <xdr:spPr>
        <a:xfrm>
          <a:off x="16981452" y="427338"/>
          <a:ext cx="2962386" cy="2697892"/>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i="0" u="none" strike="noStrike">
              <a:solidFill>
                <a:srgbClr val="FF0000"/>
              </a:solidFill>
              <a:effectLst/>
              <a:latin typeface="Arial" panose="020B0604020202020204" pitchFamily="34" charset="0"/>
            </a:rPr>
            <a:t>Kommentar</a:t>
          </a:r>
        </a:p>
        <a:p>
          <a:r>
            <a:rPr lang="sv-SE" sz="900" b="0" i="0" u="none" strike="noStrike">
              <a:solidFill>
                <a:srgbClr val="FF0000"/>
              </a:solidFill>
              <a:effectLst/>
              <a:latin typeface="Arial" panose="020B0604020202020204" pitchFamily="34" charset="0"/>
            </a:rPr>
            <a:t>Hanteringen av skyltar och ljusanordningar skiljer sig mycket åt mellan olika kommuner beroende på tätorternas karaktär och rutinerna för skyltärenden. Vad som är stor och liten omgivningspåverkan kan därför skilja mellan olika kommuner. Avsikten är i detta fall att kommunen själv definierar vad som utgör stor och liten omgivningspåverkan och beskriver det, förslagsvis i en bilaga till taxan. </a:t>
          </a:r>
        </a:p>
        <a:p>
          <a:br>
            <a:rPr lang="sv-SE" sz="900" b="0" i="0" u="none" strike="noStrike">
              <a:solidFill>
                <a:srgbClr val="FF0000"/>
              </a:solidFill>
              <a:effectLst/>
              <a:latin typeface="Arial" panose="020B0604020202020204" pitchFamily="34" charset="0"/>
            </a:rPr>
          </a:br>
          <a:r>
            <a:rPr lang="sv-SE" sz="900" b="0" i="0" u="none" strike="noStrike">
              <a:solidFill>
                <a:srgbClr val="FF0000"/>
              </a:solidFill>
              <a:effectLst/>
              <a:latin typeface="Arial" panose="020B0604020202020204" pitchFamily="34" charset="0"/>
            </a:rPr>
            <a:t>Ärendetypen A3.3 syftar på de ansökningar om lov som innehåller flera skyltar eller ljusanordningar på samma fastighet. Avgift för den skylt som innebär den mest tidskrävande handläggningen tas ut i enlighet med A3.2 eller A3.1. Till detta adderas avgiften enligt A3.3, styckevis per ytterligare skylt eller ljusanordning som ingår i ansökan. När tidsuppskattningen räknas fram för A3.3 ska alltså bara de handläggningsmoment som upprepas för varje ytterligare skylt tas med. </a:t>
          </a:r>
        </a:p>
        <a:p>
          <a:br>
            <a:rPr lang="sv-SE" sz="900" b="0" i="0" u="none" strike="noStrike">
              <a:solidFill>
                <a:srgbClr val="FF0000"/>
              </a:solidFill>
              <a:effectLst/>
              <a:latin typeface="Arial" panose="020B0604020202020204" pitchFamily="34" charset="0"/>
            </a:rPr>
          </a:br>
          <a:br>
            <a:rPr lang="sv-SE" sz="1100" b="0" i="0" u="none" strike="noStrike">
              <a:solidFill>
                <a:srgbClr val="FF0000"/>
              </a:solidFill>
              <a:effectLst/>
              <a:latin typeface="Arial" panose="020B0604020202020204" pitchFamily="34" charset="0"/>
            </a:rPr>
          </a:br>
          <a:endParaRPr lang="sv-S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190500</xdr:colOff>
      <xdr:row>1</xdr:row>
      <xdr:rowOff>7937</xdr:rowOff>
    </xdr:from>
    <xdr:to>
      <xdr:col>7</xdr:col>
      <xdr:colOff>730380</xdr:colOff>
      <xdr:row>6</xdr:row>
      <xdr:rowOff>333375</xdr:rowOff>
    </xdr:to>
    <xdr:sp macro="" textlink="">
      <xdr:nvSpPr>
        <xdr:cNvPr id="2" name="textruta 2">
          <a:extLst>
            <a:ext uri="{FF2B5EF4-FFF2-40B4-BE49-F238E27FC236}">
              <a16:creationId xmlns:a16="http://schemas.microsoft.com/office/drawing/2014/main" id="{BFD3349E-8998-458A-BEB0-B4A890CF6AD7}"/>
            </a:ext>
          </a:extLst>
        </xdr:cNvPr>
        <xdr:cNvSpPr txBox="1"/>
      </xdr:nvSpPr>
      <xdr:spPr>
        <a:xfrm>
          <a:off x="9144000" y="436562"/>
          <a:ext cx="3073530" cy="2306638"/>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i="0" u="none" strike="noStrike">
              <a:solidFill>
                <a:srgbClr val="FF0000"/>
              </a:solidFill>
              <a:effectLst/>
              <a:latin typeface="Arial" panose="020B0604020202020204" pitchFamily="34" charset="0"/>
            </a:rPr>
            <a:t>Kommentar</a:t>
          </a:r>
        </a:p>
        <a:p>
          <a:r>
            <a:rPr lang="sv-SE" sz="900" b="0" i="0" u="none" strike="noStrike">
              <a:solidFill>
                <a:srgbClr val="FF0000"/>
              </a:solidFill>
              <a:effectLst/>
              <a:latin typeface="Arial" panose="020B0604020202020204" pitchFamily="34" charset="0"/>
            </a:rPr>
            <a:t>Ärendetyperna i tabell A4 och A5 bygger på den lista som återfinns i 6 kap. 1 § PBF.</a:t>
          </a:r>
        </a:p>
        <a:p>
          <a:endParaRPr lang="sv-SE" sz="900" b="0" i="0" u="none" strike="noStrike">
            <a:solidFill>
              <a:srgbClr val="FF0000"/>
            </a:solidFill>
            <a:effectLst/>
            <a:latin typeface="Arial" panose="020B0604020202020204" pitchFamily="34" charset="0"/>
          </a:endParaRPr>
        </a:p>
        <a:p>
          <a:r>
            <a:rPr lang="sv-SE" sz="900" b="0" i="0" u="none" strike="noStrike">
              <a:solidFill>
                <a:srgbClr val="FF0000"/>
              </a:solidFill>
              <a:effectLst/>
              <a:latin typeface="Arial" panose="020B0604020202020204" pitchFamily="34" charset="0"/>
            </a:rPr>
            <a:t>Ärendetyperna har delats i två tabeller i underlaget (A4 och A5), beroende på skillnaden i karaktär för de olika åtgärderna. </a:t>
          </a:r>
          <a:br>
            <a:rPr lang="sv-SE" sz="900" b="0" i="0" u="none" strike="noStrike">
              <a:solidFill>
                <a:srgbClr val="FF0000"/>
              </a:solidFill>
              <a:effectLst/>
              <a:latin typeface="Arial" panose="020B0604020202020204" pitchFamily="34" charset="0"/>
            </a:rPr>
          </a:br>
          <a:r>
            <a:rPr lang="sv-SE" sz="900" b="0" i="0" u="none" strike="noStrike">
              <a:solidFill>
                <a:srgbClr val="FF0000"/>
              </a:solidFill>
              <a:effectLst/>
              <a:latin typeface="Arial" panose="020B0604020202020204" pitchFamily="34" charset="0"/>
            </a:rPr>
            <a:t>I tabell A4 återfinns lov för åtgärder som bedöms vara så pass sällan förekommande i många kommuner att det är svårt att ange en genomsnittlig tid för handläggningen av dem. Därför föreslås timdebitering för dessa ärenden. </a:t>
          </a:r>
        </a:p>
        <a:p>
          <a:br>
            <a:rPr lang="sv-SE" sz="900" b="0" i="0" u="none" strike="noStrike">
              <a:solidFill>
                <a:srgbClr val="FF0000"/>
              </a:solidFill>
              <a:effectLst/>
              <a:latin typeface="Arial" panose="020B0604020202020204" pitchFamily="34" charset="0"/>
            </a:rPr>
          </a:br>
          <a:r>
            <a:rPr lang="sv-SE" sz="900" b="0" i="0" u="none" strike="noStrike">
              <a:solidFill>
                <a:srgbClr val="FF0000"/>
              </a:solidFill>
              <a:effectLst/>
              <a:latin typeface="Arial" panose="020B0604020202020204" pitchFamily="34" charset="0"/>
            </a:rPr>
            <a:t>Om kommunen har så många ärenden av en viss typ, exempelvis upplag eller master, att det går att ange en genomsnittlig tidsåtgång och därmed avgift för dem, bör det göras.</a:t>
          </a:r>
          <a:br>
            <a:rPr lang="sv-SE" sz="900" b="0" i="0" u="none" strike="noStrike">
              <a:solidFill>
                <a:srgbClr val="FF0000"/>
              </a:solidFill>
              <a:effectLst/>
              <a:latin typeface="Arial" panose="020B0604020202020204" pitchFamily="34" charset="0"/>
            </a:rPr>
          </a:br>
          <a:endParaRPr lang="sv-SE" sz="9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116633</xdr:colOff>
      <xdr:row>1</xdr:row>
      <xdr:rowOff>0</xdr:rowOff>
    </xdr:from>
    <xdr:to>
      <xdr:col>21</xdr:col>
      <xdr:colOff>675492</xdr:colOff>
      <xdr:row>6</xdr:row>
      <xdr:rowOff>241041</xdr:rowOff>
    </xdr:to>
    <xdr:sp macro="" textlink="">
      <xdr:nvSpPr>
        <xdr:cNvPr id="2" name="textruta 2">
          <a:extLst>
            <a:ext uri="{FF2B5EF4-FFF2-40B4-BE49-F238E27FC236}">
              <a16:creationId xmlns:a16="http://schemas.microsoft.com/office/drawing/2014/main" id="{8754DEBB-F3CB-4219-A29D-C118D1CBA8C0}"/>
            </a:ext>
          </a:extLst>
        </xdr:cNvPr>
        <xdr:cNvSpPr txBox="1"/>
      </xdr:nvSpPr>
      <xdr:spPr>
        <a:xfrm>
          <a:off x="18585608" y="428625"/>
          <a:ext cx="3092509" cy="2384166"/>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i="0" u="none" strike="noStrike">
              <a:solidFill>
                <a:srgbClr val="FF0000"/>
              </a:solidFill>
              <a:effectLst/>
              <a:latin typeface="Arial" panose="020B0604020202020204" pitchFamily="34" charset="0"/>
            </a:rPr>
            <a:t>Kommentar</a:t>
          </a:r>
        </a:p>
        <a:p>
          <a:r>
            <a:rPr lang="sv-SE" sz="900" b="0" i="0" u="none" strike="noStrike">
              <a:solidFill>
                <a:srgbClr val="FF0000"/>
              </a:solidFill>
              <a:effectLst/>
              <a:latin typeface="Arial" panose="020B0604020202020204" pitchFamily="34" charset="0"/>
            </a:rPr>
            <a:t>Ärendetyperna i tabell A4 och A5 bygger på den lista som återfinns i 6 kap. 1 § PBF.</a:t>
          </a:r>
        </a:p>
        <a:p>
          <a:endParaRPr lang="sv-SE" sz="900" b="0" i="0" u="none" strike="noStrike">
            <a:solidFill>
              <a:srgbClr val="FF0000"/>
            </a:solidFill>
            <a:effectLst/>
            <a:latin typeface="Arial" panose="020B0604020202020204" pitchFamily="34" charset="0"/>
          </a:endParaRPr>
        </a:p>
        <a:p>
          <a:r>
            <a:rPr lang="sv-SE" sz="900" b="0" i="0" u="none" strike="noStrike">
              <a:solidFill>
                <a:srgbClr val="FF0000"/>
              </a:solidFill>
              <a:effectLst/>
              <a:latin typeface="Arial" panose="020B0604020202020204" pitchFamily="34" charset="0"/>
            </a:rPr>
            <a:t>Ärendetyperna har delats i två tabeller i underlaget (A4 och A5), beroende på skillnaden i karaktär för de olika åtgärderna. </a:t>
          </a:r>
          <a:br>
            <a:rPr lang="sv-SE" sz="900" b="0" i="0" u="none" strike="noStrike">
              <a:solidFill>
                <a:srgbClr val="FF0000"/>
              </a:solidFill>
              <a:effectLst/>
              <a:latin typeface="Arial" panose="020B0604020202020204" pitchFamily="34" charset="0"/>
            </a:rPr>
          </a:br>
          <a:endParaRPr lang="sv-SE" sz="900" b="0" i="0" u="none" strike="noStrike">
            <a:solidFill>
              <a:srgbClr val="FF0000"/>
            </a:solidFill>
            <a:effectLst/>
            <a:latin typeface="Arial" panose="020B0604020202020204" pitchFamily="34" charset="0"/>
          </a:endParaRPr>
        </a:p>
        <a:p>
          <a:r>
            <a:rPr lang="sv-SE" sz="900" b="0" i="0" u="none" strike="noStrike">
              <a:solidFill>
                <a:srgbClr val="FF0000"/>
              </a:solidFill>
              <a:effectLst/>
              <a:latin typeface="Arial" panose="020B0604020202020204" pitchFamily="34" charset="0"/>
              <a:ea typeface="+mn-ea"/>
              <a:cs typeface="+mn-cs"/>
            </a:rPr>
            <a:t>I tabell A5 återfinns åtgärder i denna kategori som bedömts vara mer vanligt förekommande i många kommuner, och där det därför bör vara lämpligt att arbeta med en genomsnittlig tidsåtgång.</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129540</xdr:colOff>
      <xdr:row>1</xdr:row>
      <xdr:rowOff>7621</xdr:rowOff>
    </xdr:from>
    <xdr:to>
      <xdr:col>11</xdr:col>
      <xdr:colOff>585170</xdr:colOff>
      <xdr:row>4</xdr:row>
      <xdr:rowOff>297181</xdr:rowOff>
    </xdr:to>
    <xdr:sp macro="" textlink="">
      <xdr:nvSpPr>
        <xdr:cNvPr id="2" name="textruta 2">
          <a:extLst>
            <a:ext uri="{FF2B5EF4-FFF2-40B4-BE49-F238E27FC236}">
              <a16:creationId xmlns:a16="http://schemas.microsoft.com/office/drawing/2014/main" id="{BDAB08DF-6060-4C9C-8919-98AB2533E9D2}"/>
            </a:ext>
          </a:extLst>
        </xdr:cNvPr>
        <xdr:cNvSpPr txBox="1"/>
      </xdr:nvSpPr>
      <xdr:spPr>
        <a:xfrm>
          <a:off x="9264015" y="436246"/>
          <a:ext cx="2989280" cy="1356360"/>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i="0" u="none" strike="noStrike">
              <a:solidFill>
                <a:srgbClr val="FF0000"/>
              </a:solidFill>
              <a:effectLst/>
              <a:latin typeface="Arial" panose="020B0604020202020204" pitchFamily="34" charset="0"/>
              <a:cs typeface="Arial" panose="020B0604020202020204" pitchFamily="34" charset="0"/>
            </a:rPr>
            <a:t>Kommentar</a:t>
          </a:r>
        </a:p>
        <a:p>
          <a:r>
            <a:rPr lang="sv-SE" sz="900" b="0" i="0" u="none" strike="noStrike">
              <a:solidFill>
                <a:srgbClr val="FF0000"/>
              </a:solidFill>
              <a:effectLst/>
              <a:latin typeface="Arial" panose="020B0604020202020204" pitchFamily="34" charset="0"/>
              <a:cs typeface="Arial" panose="020B0604020202020204" pitchFamily="34" charset="0"/>
            </a:rPr>
            <a:t>En ansökan om ett tidsbegränsat bygglov (9 kap. 33 § PBL) som kräver samma genomsnittliga handläggning som ett motsvarande permanent bygglov, bör leda till samma avgift som motsvarande permanent lov. Tabell 6 avser därför enbart förlängning av ett tidigare beviljat, tidsbegränsat bygglov.</a:t>
          </a:r>
          <a:r>
            <a:rPr lang="sv-SE" sz="900">
              <a:latin typeface="Arial" panose="020B0604020202020204" pitchFamily="34" charset="0"/>
              <a:cs typeface="Arial" panose="020B0604020202020204" pitchFamily="34" charset="0"/>
            </a:rPr>
            <a:t> </a:t>
          </a:r>
        </a:p>
      </xdr:txBody>
    </xdr:sp>
    <xdr:clientData/>
  </xdr:twoCellAnchor>
  <xdr:twoCellAnchor>
    <xdr:from>
      <xdr:col>9</xdr:col>
      <xdr:colOff>114300</xdr:colOff>
      <xdr:row>6</xdr:row>
      <xdr:rowOff>1</xdr:rowOff>
    </xdr:from>
    <xdr:to>
      <xdr:col>11</xdr:col>
      <xdr:colOff>600516</xdr:colOff>
      <xdr:row>11</xdr:row>
      <xdr:rowOff>106681</xdr:rowOff>
    </xdr:to>
    <xdr:sp macro="" textlink="">
      <xdr:nvSpPr>
        <xdr:cNvPr id="3" name="textruta 4">
          <a:extLst>
            <a:ext uri="{FF2B5EF4-FFF2-40B4-BE49-F238E27FC236}">
              <a16:creationId xmlns:a16="http://schemas.microsoft.com/office/drawing/2014/main" id="{C17E1744-2424-4941-B728-B31733F24750}"/>
            </a:ext>
          </a:extLst>
        </xdr:cNvPr>
        <xdr:cNvSpPr txBox="1"/>
      </xdr:nvSpPr>
      <xdr:spPr>
        <a:xfrm>
          <a:off x="9248775" y="2105026"/>
          <a:ext cx="3019866" cy="1935480"/>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i="0" u="none" strike="noStrike">
              <a:solidFill>
                <a:srgbClr val="FF0000"/>
              </a:solidFill>
              <a:effectLst/>
              <a:latin typeface="Arial" panose="020B0604020202020204" pitchFamily="34" charset="0"/>
            </a:rPr>
            <a:t>Kommentar</a:t>
          </a:r>
          <a:endParaRPr lang="sv-SE" sz="900" b="0" i="0" u="none" strike="noStrike">
            <a:solidFill>
              <a:srgbClr val="FF0000"/>
            </a:solidFill>
            <a:effectLst/>
            <a:latin typeface="Arial" panose="020B0604020202020204" pitchFamily="34" charset="0"/>
          </a:endParaRPr>
        </a:p>
        <a:p>
          <a:r>
            <a:rPr lang="sv-SE" sz="900" b="0" i="0" u="none" strike="noStrike">
              <a:solidFill>
                <a:srgbClr val="FF0000"/>
              </a:solidFill>
              <a:effectLst/>
              <a:latin typeface="Arial" panose="020B0604020202020204" pitchFamily="34" charset="0"/>
            </a:rPr>
            <a:t>Tabellen behandlar förlängning av sådana lov som avses i 9 kap. 9 § PBL. Även i detta fall bör det ursprungliga lovet handläggas på samma sätt, och därmed få samma avgift, som ett motsvarande permanent lov.</a:t>
          </a:r>
          <a:br>
            <a:rPr lang="sv-SE" sz="900" b="0" i="0" u="none" strike="noStrike">
              <a:solidFill>
                <a:srgbClr val="FF0000"/>
              </a:solidFill>
              <a:effectLst/>
              <a:latin typeface="Arial" panose="020B0604020202020204" pitchFamily="34" charset="0"/>
            </a:rPr>
          </a:br>
          <a:endParaRPr lang="sv-SE" sz="900" b="0" i="0" u="none" strike="noStrike">
            <a:solidFill>
              <a:srgbClr val="FF0000"/>
            </a:solidFill>
            <a:effectLst/>
            <a:latin typeface="Arial" panose="020B0604020202020204" pitchFamily="34" charset="0"/>
          </a:endParaRPr>
        </a:p>
        <a:p>
          <a:r>
            <a:rPr lang="sv-SE" sz="900" b="0" i="0" u="none" strike="noStrike">
              <a:solidFill>
                <a:srgbClr val="FF0000"/>
              </a:solidFill>
              <a:effectLst/>
              <a:latin typeface="Arial" panose="020B0604020202020204" pitchFamily="34" charset="0"/>
            </a:rPr>
            <a:t>Antalet tillfälliga lov av säsongskaraktär, och vad de avser, skiljer sig en hel del mellan olika kommuner. Inom denna kategori kan kommunen därför ha behov av att formulera egna ärendetyper.</a:t>
          </a:r>
          <a:br>
            <a:rPr lang="sv-SE" sz="900" b="0" i="0" u="none" strike="noStrike">
              <a:solidFill>
                <a:srgbClr val="000000"/>
              </a:solidFill>
              <a:effectLst/>
              <a:latin typeface="Arial" panose="020B0604020202020204" pitchFamily="34" charset="0"/>
            </a:rPr>
          </a:br>
          <a:endParaRPr lang="sv-SE" sz="9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77056</xdr:colOff>
      <xdr:row>0</xdr:row>
      <xdr:rowOff>410967</xdr:rowOff>
    </xdr:from>
    <xdr:to>
      <xdr:col>16</xdr:col>
      <xdr:colOff>662591</xdr:colOff>
      <xdr:row>3</xdr:row>
      <xdr:rowOff>225850</xdr:rowOff>
    </xdr:to>
    <xdr:sp macro="" textlink="">
      <xdr:nvSpPr>
        <xdr:cNvPr id="2" name="textruta 2">
          <a:extLst>
            <a:ext uri="{FF2B5EF4-FFF2-40B4-BE49-F238E27FC236}">
              <a16:creationId xmlns:a16="http://schemas.microsoft.com/office/drawing/2014/main" id="{CA98196B-8629-4BA9-B37A-C29CA0AA01DB}"/>
            </a:ext>
          </a:extLst>
        </xdr:cNvPr>
        <xdr:cNvSpPr txBox="1"/>
      </xdr:nvSpPr>
      <xdr:spPr>
        <a:xfrm>
          <a:off x="13259656" y="410967"/>
          <a:ext cx="3119185" cy="853108"/>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i="0" u="none" strike="noStrike">
              <a:solidFill>
                <a:srgbClr val="FF0000"/>
              </a:solidFill>
              <a:effectLst/>
              <a:latin typeface="Arial" panose="020B0604020202020204" pitchFamily="34" charset="0"/>
              <a:cs typeface="Arial" panose="020B0604020202020204" pitchFamily="34" charset="0"/>
            </a:rPr>
            <a:t>Kommentar</a:t>
          </a:r>
        </a:p>
        <a:p>
          <a:r>
            <a:rPr lang="sv-SE" sz="900" b="0" i="0" u="none" strike="noStrike">
              <a:solidFill>
                <a:srgbClr val="FF0000"/>
              </a:solidFill>
              <a:effectLst/>
              <a:latin typeface="Arial" panose="020B0604020202020204" pitchFamily="34" charset="0"/>
              <a:cs typeface="Arial" panose="020B0604020202020204" pitchFamily="34" charset="0"/>
            </a:rPr>
            <a:t>Här återfinns de åtgärder som räknas upp i 6 kap. 5 § PBF. I tabellen ingår därmed också de så kallade attefallsåtgärderna, i form av ärendetyperna A 8.21-31.</a:t>
          </a:r>
          <a:r>
            <a:rPr lang="sv-SE" sz="900">
              <a:latin typeface="Arial" panose="020B0604020202020204" pitchFamily="34" charset="0"/>
              <a:cs typeface="Arial" panose="020B0604020202020204" pitchFamily="34" charset="0"/>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86043</xdr:colOff>
      <xdr:row>3</xdr:row>
      <xdr:rowOff>30161</xdr:rowOff>
    </xdr:from>
    <xdr:to>
      <xdr:col>13</xdr:col>
      <xdr:colOff>791941</xdr:colOff>
      <xdr:row>5</xdr:row>
      <xdr:rowOff>342955</xdr:rowOff>
    </xdr:to>
    <xdr:sp macro="" textlink="">
      <xdr:nvSpPr>
        <xdr:cNvPr id="2" name="textruta 2">
          <a:extLst>
            <a:ext uri="{FF2B5EF4-FFF2-40B4-BE49-F238E27FC236}">
              <a16:creationId xmlns:a16="http://schemas.microsoft.com/office/drawing/2014/main" id="{BF8268BB-8BE1-415C-B041-E38B8E69464C}"/>
            </a:ext>
          </a:extLst>
        </xdr:cNvPr>
        <xdr:cNvSpPr txBox="1"/>
      </xdr:nvSpPr>
      <xdr:spPr>
        <a:xfrm>
          <a:off x="10620693" y="1220786"/>
          <a:ext cx="3134773" cy="1246244"/>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i="0" u="none" strike="noStrike">
              <a:solidFill>
                <a:srgbClr val="FF0000"/>
              </a:solidFill>
              <a:effectLst/>
              <a:latin typeface="Arial" panose="020B0604020202020204" pitchFamily="34" charset="0"/>
              <a:cs typeface="Arial" panose="020B0604020202020204" pitchFamily="34" charset="0"/>
            </a:rPr>
            <a:t>Kommentar</a:t>
          </a:r>
        </a:p>
        <a:p>
          <a:pPr>
            <a:lnSpc>
              <a:spcPts val="900"/>
            </a:lnSpc>
          </a:pPr>
          <a:r>
            <a:rPr lang="sv-SE" sz="900" b="0" i="0" u="none" strike="noStrike">
              <a:solidFill>
                <a:srgbClr val="FF0000"/>
              </a:solidFill>
              <a:effectLst/>
              <a:latin typeface="Arial" panose="020B0604020202020204" pitchFamily="34" charset="0"/>
              <a:cs typeface="Arial" panose="020B0604020202020204" pitchFamily="34" charset="0"/>
            </a:rPr>
            <a:t>Det skiljer sig mycket åt mellan olika kommuner i hur ofta förhandsbesked utnyttjas. Karaktären på de frågor som bedöms vara lämpliga att hantera via förhandsbesked skiljer sig också åt. Här kan det därför vara lämpligt att komplettera med fler ärendetyper om kommunen anser att det behövs. Avgiften</a:t>
          </a:r>
          <a:r>
            <a:rPr lang="sv-SE" sz="900" b="0" i="0" u="none" strike="noStrike" baseline="0">
              <a:solidFill>
                <a:srgbClr val="FF0000"/>
              </a:solidFill>
              <a:effectLst/>
              <a:latin typeface="Arial" panose="020B0604020202020204" pitchFamily="34" charset="0"/>
              <a:cs typeface="Arial" panose="020B0604020202020204" pitchFamily="34" charset="0"/>
            </a:rPr>
            <a:t> avser, precis som för övriga ärenden, kommunens handläggning av förhandsbeskedet oavsett om utfallet blir positivt eller negativt.</a:t>
          </a:r>
          <a:r>
            <a:rPr lang="sv-SE" sz="900" b="0" i="0" u="none" strike="noStrike">
              <a:solidFill>
                <a:srgbClr val="FF0000"/>
              </a:solidFill>
              <a:effectLst/>
              <a:latin typeface="Arial" panose="020B0604020202020204" pitchFamily="34" charset="0"/>
              <a:cs typeface="Arial" panose="020B0604020202020204" pitchFamily="34" charset="0"/>
            </a:rPr>
            <a:t> </a:t>
          </a:r>
        </a:p>
      </xdr:txBody>
    </xdr:sp>
    <xdr:clientData/>
  </xdr:twoCellAnchor>
  <xdr:twoCellAnchor>
    <xdr:from>
      <xdr:col>4</xdr:col>
      <xdr:colOff>120650</xdr:colOff>
      <xdr:row>7</xdr:row>
      <xdr:rowOff>15557</xdr:rowOff>
    </xdr:from>
    <xdr:to>
      <xdr:col>7</xdr:col>
      <xdr:colOff>474140</xdr:colOff>
      <xdr:row>10</xdr:row>
      <xdr:rowOff>152440</xdr:rowOff>
    </xdr:to>
    <xdr:sp macro="" textlink="">
      <xdr:nvSpPr>
        <xdr:cNvPr id="3" name="textruta 4">
          <a:extLst>
            <a:ext uri="{FF2B5EF4-FFF2-40B4-BE49-F238E27FC236}">
              <a16:creationId xmlns:a16="http://schemas.microsoft.com/office/drawing/2014/main" id="{F1FF03B6-3786-41CD-B271-EB5A78D4A53B}"/>
            </a:ext>
          </a:extLst>
        </xdr:cNvPr>
        <xdr:cNvSpPr txBox="1"/>
      </xdr:nvSpPr>
      <xdr:spPr>
        <a:xfrm>
          <a:off x="5445125" y="2958782"/>
          <a:ext cx="3134790" cy="1203683"/>
        </a:xfrm>
        <a:prstGeom prst="rect">
          <a:avLst/>
        </a:prstGeom>
        <a:solidFill>
          <a:schemeClr val="lt1"/>
        </a:solidFill>
        <a:ln w="9525"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i="0" u="none" strike="noStrike">
              <a:solidFill>
                <a:srgbClr val="FF0000"/>
              </a:solidFill>
              <a:effectLst/>
              <a:latin typeface="Arial" panose="020B0604020202020204" pitchFamily="34" charset="0"/>
              <a:cs typeface="Arial" panose="020B0604020202020204" pitchFamily="34" charset="0"/>
            </a:rPr>
            <a:t>Kommentar</a:t>
          </a:r>
        </a:p>
        <a:p>
          <a:r>
            <a:rPr lang="sv-SE" sz="900" b="0" i="0" u="none" strike="noStrike">
              <a:solidFill>
                <a:srgbClr val="FF0000"/>
              </a:solidFill>
              <a:effectLst/>
              <a:latin typeface="Arial" panose="020B0604020202020204" pitchFamily="34" charset="0"/>
              <a:cs typeface="Arial" panose="020B0604020202020204" pitchFamily="34" charset="0"/>
            </a:rPr>
            <a:t>Villkorsbesked respektive ingripandebesked bedöms vara så pass sällan förekommande att det är svårt att ange en genomsnittlig tid för handläggningen av ärendetyperna Därför föreslås timdebitering för dessa ärenden. Om kommunen däremot har så många villkorsbesked eller ingripandebesked att det går att ange en genomsnittlig tidsåtgång för dem, är det lämpligt att göra det.</a:t>
          </a:r>
        </a:p>
      </xdr:txBody>
    </xdr:sp>
    <xdr:clientData/>
  </xdr:twoCellAnchor>
</xdr:wsDr>
</file>

<file path=xl/theme/theme1.xml><?xml version="1.0" encoding="utf-8"?>
<a:theme xmlns:a="http://schemas.openxmlformats.org/drawingml/2006/main" name="Office Theme">
  <a:themeElements>
    <a:clrScheme name="Office Standard">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31C1CA92-53AD-4BD4-8B20-9A724CF4022F}">
  <we:reference id="33491e4f-5d38-4c24-85cb-c5144f8a0d2f" version="1.0.0.0" store="EXCatalog" storeType="EXCatalog"/>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ADB11-29F9-4DC3-83F1-0C02BAB139FF}">
  <sheetPr codeName="Sheet10"/>
  <dimension ref="A1"/>
  <sheetViews>
    <sheetView showGridLines="0" topLeftCell="A7" zoomScale="156" zoomScaleNormal="100" workbookViewId="0">
      <selection activeCell="I17" sqref="I17"/>
    </sheetView>
  </sheetViews>
  <sheetFormatPr defaultRowHeight="14.25" x14ac:dyDescent="0.2"/>
  <cols>
    <col min="1" max="16384" width="9.140625" style="1"/>
  </cols>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C0225-A4F2-4C84-AB43-7DF4752BEA09}">
  <sheetPr codeName="Sheet11">
    <tabColor theme="4" tint="0.59999389629810485"/>
  </sheetPr>
  <dimension ref="B1:U122"/>
  <sheetViews>
    <sheetView showGridLines="0" zoomScaleNormal="100" workbookViewId="0">
      <pane ySplit="1" topLeftCell="A2" activePane="bottomLeft" state="frozen"/>
      <selection pane="bottomLeft" activeCell="I19" sqref="I19"/>
    </sheetView>
  </sheetViews>
  <sheetFormatPr defaultRowHeight="30" customHeight="1" x14ac:dyDescent="0.2"/>
  <cols>
    <col min="1" max="1" width="3" style="95" customWidth="1"/>
    <col min="2" max="2" width="6.85546875" style="131" customWidth="1"/>
    <col min="3" max="3" width="54.28515625" style="135" customWidth="1"/>
    <col min="4" max="7" width="12.140625" style="132" customWidth="1"/>
    <col min="8" max="8" width="12.140625" style="133" customWidth="1"/>
    <col min="9" max="9" width="12.140625" style="134" customWidth="1"/>
    <col min="10" max="10" width="12.140625" style="132" customWidth="1"/>
    <col min="11" max="11" width="25.85546875" style="132" customWidth="1"/>
    <col min="12" max="21" width="12.140625" style="135" customWidth="1"/>
    <col min="22" max="22" width="12.140625" style="95" customWidth="1"/>
    <col min="23" max="256" width="9.140625" style="95"/>
    <col min="257" max="257" width="3" style="95" customWidth="1"/>
    <col min="258" max="258" width="6.85546875" style="95" customWidth="1"/>
    <col min="259" max="259" width="54.28515625" style="95" customWidth="1"/>
    <col min="260" max="266" width="12.140625" style="95" customWidth="1"/>
    <col min="267" max="267" width="25.85546875" style="95" customWidth="1"/>
    <col min="268" max="278" width="12.140625" style="95" customWidth="1"/>
    <col min="279" max="512" width="9.140625" style="95"/>
    <col min="513" max="513" width="3" style="95" customWidth="1"/>
    <col min="514" max="514" width="6.85546875" style="95" customWidth="1"/>
    <col min="515" max="515" width="54.28515625" style="95" customWidth="1"/>
    <col min="516" max="522" width="12.140625" style="95" customWidth="1"/>
    <col min="523" max="523" width="25.85546875" style="95" customWidth="1"/>
    <col min="524" max="534" width="12.140625" style="95" customWidth="1"/>
    <col min="535" max="768" width="9.140625" style="95"/>
    <col min="769" max="769" width="3" style="95" customWidth="1"/>
    <col min="770" max="770" width="6.85546875" style="95" customWidth="1"/>
    <col min="771" max="771" width="54.28515625" style="95" customWidth="1"/>
    <col min="772" max="778" width="12.140625" style="95" customWidth="1"/>
    <col min="779" max="779" width="25.85546875" style="95" customWidth="1"/>
    <col min="780" max="790" width="12.140625" style="95" customWidth="1"/>
    <col min="791" max="1024" width="9.140625" style="95"/>
    <col min="1025" max="1025" width="3" style="95" customWidth="1"/>
    <col min="1026" max="1026" width="6.85546875" style="95" customWidth="1"/>
    <col min="1027" max="1027" width="54.28515625" style="95" customWidth="1"/>
    <col min="1028" max="1034" width="12.140625" style="95" customWidth="1"/>
    <col min="1035" max="1035" width="25.85546875" style="95" customWidth="1"/>
    <col min="1036" max="1046" width="12.140625" style="95" customWidth="1"/>
    <col min="1047" max="1280" width="9.140625" style="95"/>
    <col min="1281" max="1281" width="3" style="95" customWidth="1"/>
    <col min="1282" max="1282" width="6.85546875" style="95" customWidth="1"/>
    <col min="1283" max="1283" width="54.28515625" style="95" customWidth="1"/>
    <col min="1284" max="1290" width="12.140625" style="95" customWidth="1"/>
    <col min="1291" max="1291" width="25.85546875" style="95" customWidth="1"/>
    <col min="1292" max="1302" width="12.140625" style="95" customWidth="1"/>
    <col min="1303" max="1536" width="9.140625" style="95"/>
    <col min="1537" max="1537" width="3" style="95" customWidth="1"/>
    <col min="1538" max="1538" width="6.85546875" style="95" customWidth="1"/>
    <col min="1539" max="1539" width="54.28515625" style="95" customWidth="1"/>
    <col min="1540" max="1546" width="12.140625" style="95" customWidth="1"/>
    <col min="1547" max="1547" width="25.85546875" style="95" customWidth="1"/>
    <col min="1548" max="1558" width="12.140625" style="95" customWidth="1"/>
    <col min="1559" max="1792" width="9.140625" style="95"/>
    <col min="1793" max="1793" width="3" style="95" customWidth="1"/>
    <col min="1794" max="1794" width="6.85546875" style="95" customWidth="1"/>
    <col min="1795" max="1795" width="54.28515625" style="95" customWidth="1"/>
    <col min="1796" max="1802" width="12.140625" style="95" customWidth="1"/>
    <col min="1803" max="1803" width="25.85546875" style="95" customWidth="1"/>
    <col min="1804" max="1814" width="12.140625" style="95" customWidth="1"/>
    <col min="1815" max="2048" width="9.140625" style="95"/>
    <col min="2049" max="2049" width="3" style="95" customWidth="1"/>
    <col min="2050" max="2050" width="6.85546875" style="95" customWidth="1"/>
    <col min="2051" max="2051" width="54.28515625" style="95" customWidth="1"/>
    <col min="2052" max="2058" width="12.140625" style="95" customWidth="1"/>
    <col min="2059" max="2059" width="25.85546875" style="95" customWidth="1"/>
    <col min="2060" max="2070" width="12.140625" style="95" customWidth="1"/>
    <col min="2071" max="2304" width="9.140625" style="95"/>
    <col min="2305" max="2305" width="3" style="95" customWidth="1"/>
    <col min="2306" max="2306" width="6.85546875" style="95" customWidth="1"/>
    <col min="2307" max="2307" width="54.28515625" style="95" customWidth="1"/>
    <col min="2308" max="2314" width="12.140625" style="95" customWidth="1"/>
    <col min="2315" max="2315" width="25.85546875" style="95" customWidth="1"/>
    <col min="2316" max="2326" width="12.140625" style="95" customWidth="1"/>
    <col min="2327" max="2560" width="9.140625" style="95"/>
    <col min="2561" max="2561" width="3" style="95" customWidth="1"/>
    <col min="2562" max="2562" width="6.85546875" style="95" customWidth="1"/>
    <col min="2563" max="2563" width="54.28515625" style="95" customWidth="1"/>
    <col min="2564" max="2570" width="12.140625" style="95" customWidth="1"/>
    <col min="2571" max="2571" width="25.85546875" style="95" customWidth="1"/>
    <col min="2572" max="2582" width="12.140625" style="95" customWidth="1"/>
    <col min="2583" max="2816" width="9.140625" style="95"/>
    <col min="2817" max="2817" width="3" style="95" customWidth="1"/>
    <col min="2818" max="2818" width="6.85546875" style="95" customWidth="1"/>
    <col min="2819" max="2819" width="54.28515625" style="95" customWidth="1"/>
    <col min="2820" max="2826" width="12.140625" style="95" customWidth="1"/>
    <col min="2827" max="2827" width="25.85546875" style="95" customWidth="1"/>
    <col min="2828" max="2838" width="12.140625" style="95" customWidth="1"/>
    <col min="2839" max="3072" width="9.140625" style="95"/>
    <col min="3073" max="3073" width="3" style="95" customWidth="1"/>
    <col min="3074" max="3074" width="6.85546875" style="95" customWidth="1"/>
    <col min="3075" max="3075" width="54.28515625" style="95" customWidth="1"/>
    <col min="3076" max="3082" width="12.140625" style="95" customWidth="1"/>
    <col min="3083" max="3083" width="25.85546875" style="95" customWidth="1"/>
    <col min="3084" max="3094" width="12.140625" style="95" customWidth="1"/>
    <col min="3095" max="3328" width="9.140625" style="95"/>
    <col min="3329" max="3329" width="3" style="95" customWidth="1"/>
    <col min="3330" max="3330" width="6.85546875" style="95" customWidth="1"/>
    <col min="3331" max="3331" width="54.28515625" style="95" customWidth="1"/>
    <col min="3332" max="3338" width="12.140625" style="95" customWidth="1"/>
    <col min="3339" max="3339" width="25.85546875" style="95" customWidth="1"/>
    <col min="3340" max="3350" width="12.140625" style="95" customWidth="1"/>
    <col min="3351" max="3584" width="9.140625" style="95"/>
    <col min="3585" max="3585" width="3" style="95" customWidth="1"/>
    <col min="3586" max="3586" width="6.85546875" style="95" customWidth="1"/>
    <col min="3587" max="3587" width="54.28515625" style="95" customWidth="1"/>
    <col min="3588" max="3594" width="12.140625" style="95" customWidth="1"/>
    <col min="3595" max="3595" width="25.85546875" style="95" customWidth="1"/>
    <col min="3596" max="3606" width="12.140625" style="95" customWidth="1"/>
    <col min="3607" max="3840" width="9.140625" style="95"/>
    <col min="3841" max="3841" width="3" style="95" customWidth="1"/>
    <col min="3842" max="3842" width="6.85546875" style="95" customWidth="1"/>
    <col min="3843" max="3843" width="54.28515625" style="95" customWidth="1"/>
    <col min="3844" max="3850" width="12.140625" style="95" customWidth="1"/>
    <col min="3851" max="3851" width="25.85546875" style="95" customWidth="1"/>
    <col min="3852" max="3862" width="12.140625" style="95" customWidth="1"/>
    <col min="3863" max="4096" width="9.140625" style="95"/>
    <col min="4097" max="4097" width="3" style="95" customWidth="1"/>
    <col min="4098" max="4098" width="6.85546875" style="95" customWidth="1"/>
    <col min="4099" max="4099" width="54.28515625" style="95" customWidth="1"/>
    <col min="4100" max="4106" width="12.140625" style="95" customWidth="1"/>
    <col min="4107" max="4107" width="25.85546875" style="95" customWidth="1"/>
    <col min="4108" max="4118" width="12.140625" style="95" customWidth="1"/>
    <col min="4119" max="4352" width="9.140625" style="95"/>
    <col min="4353" max="4353" width="3" style="95" customWidth="1"/>
    <col min="4354" max="4354" width="6.85546875" style="95" customWidth="1"/>
    <col min="4355" max="4355" width="54.28515625" style="95" customWidth="1"/>
    <col min="4356" max="4362" width="12.140625" style="95" customWidth="1"/>
    <col min="4363" max="4363" width="25.85546875" style="95" customWidth="1"/>
    <col min="4364" max="4374" width="12.140625" style="95" customWidth="1"/>
    <col min="4375" max="4608" width="9.140625" style="95"/>
    <col min="4609" max="4609" width="3" style="95" customWidth="1"/>
    <col min="4610" max="4610" width="6.85546875" style="95" customWidth="1"/>
    <col min="4611" max="4611" width="54.28515625" style="95" customWidth="1"/>
    <col min="4612" max="4618" width="12.140625" style="95" customWidth="1"/>
    <col min="4619" max="4619" width="25.85546875" style="95" customWidth="1"/>
    <col min="4620" max="4630" width="12.140625" style="95" customWidth="1"/>
    <col min="4631" max="4864" width="9.140625" style="95"/>
    <col min="4865" max="4865" width="3" style="95" customWidth="1"/>
    <col min="4866" max="4866" width="6.85546875" style="95" customWidth="1"/>
    <col min="4867" max="4867" width="54.28515625" style="95" customWidth="1"/>
    <col min="4868" max="4874" width="12.140625" style="95" customWidth="1"/>
    <col min="4875" max="4875" width="25.85546875" style="95" customWidth="1"/>
    <col min="4876" max="4886" width="12.140625" style="95" customWidth="1"/>
    <col min="4887" max="5120" width="9.140625" style="95"/>
    <col min="5121" max="5121" width="3" style="95" customWidth="1"/>
    <col min="5122" max="5122" width="6.85546875" style="95" customWidth="1"/>
    <col min="5123" max="5123" width="54.28515625" style="95" customWidth="1"/>
    <col min="5124" max="5130" width="12.140625" style="95" customWidth="1"/>
    <col min="5131" max="5131" width="25.85546875" style="95" customWidth="1"/>
    <col min="5132" max="5142" width="12.140625" style="95" customWidth="1"/>
    <col min="5143" max="5376" width="9.140625" style="95"/>
    <col min="5377" max="5377" width="3" style="95" customWidth="1"/>
    <col min="5378" max="5378" width="6.85546875" style="95" customWidth="1"/>
    <col min="5379" max="5379" width="54.28515625" style="95" customWidth="1"/>
    <col min="5380" max="5386" width="12.140625" style="95" customWidth="1"/>
    <col min="5387" max="5387" width="25.85546875" style="95" customWidth="1"/>
    <col min="5388" max="5398" width="12.140625" style="95" customWidth="1"/>
    <col min="5399" max="5632" width="9.140625" style="95"/>
    <col min="5633" max="5633" width="3" style="95" customWidth="1"/>
    <col min="5634" max="5634" width="6.85546875" style="95" customWidth="1"/>
    <col min="5635" max="5635" width="54.28515625" style="95" customWidth="1"/>
    <col min="5636" max="5642" width="12.140625" style="95" customWidth="1"/>
    <col min="5643" max="5643" width="25.85546875" style="95" customWidth="1"/>
    <col min="5644" max="5654" width="12.140625" style="95" customWidth="1"/>
    <col min="5655" max="5888" width="9.140625" style="95"/>
    <col min="5889" max="5889" width="3" style="95" customWidth="1"/>
    <col min="5890" max="5890" width="6.85546875" style="95" customWidth="1"/>
    <col min="5891" max="5891" width="54.28515625" style="95" customWidth="1"/>
    <col min="5892" max="5898" width="12.140625" style="95" customWidth="1"/>
    <col min="5899" max="5899" width="25.85546875" style="95" customWidth="1"/>
    <col min="5900" max="5910" width="12.140625" style="95" customWidth="1"/>
    <col min="5911" max="6144" width="9.140625" style="95"/>
    <col min="6145" max="6145" width="3" style="95" customWidth="1"/>
    <col min="6146" max="6146" width="6.85546875" style="95" customWidth="1"/>
    <col min="6147" max="6147" width="54.28515625" style="95" customWidth="1"/>
    <col min="6148" max="6154" width="12.140625" style="95" customWidth="1"/>
    <col min="6155" max="6155" width="25.85546875" style="95" customWidth="1"/>
    <col min="6156" max="6166" width="12.140625" style="95" customWidth="1"/>
    <col min="6167" max="6400" width="9.140625" style="95"/>
    <col min="6401" max="6401" width="3" style="95" customWidth="1"/>
    <col min="6402" max="6402" width="6.85546875" style="95" customWidth="1"/>
    <col min="6403" max="6403" width="54.28515625" style="95" customWidth="1"/>
    <col min="6404" max="6410" width="12.140625" style="95" customWidth="1"/>
    <col min="6411" max="6411" width="25.85546875" style="95" customWidth="1"/>
    <col min="6412" max="6422" width="12.140625" style="95" customWidth="1"/>
    <col min="6423" max="6656" width="9.140625" style="95"/>
    <col min="6657" max="6657" width="3" style="95" customWidth="1"/>
    <col min="6658" max="6658" width="6.85546875" style="95" customWidth="1"/>
    <col min="6659" max="6659" width="54.28515625" style="95" customWidth="1"/>
    <col min="6660" max="6666" width="12.140625" style="95" customWidth="1"/>
    <col min="6667" max="6667" width="25.85546875" style="95" customWidth="1"/>
    <col min="6668" max="6678" width="12.140625" style="95" customWidth="1"/>
    <col min="6679" max="6912" width="9.140625" style="95"/>
    <col min="6913" max="6913" width="3" style="95" customWidth="1"/>
    <col min="6914" max="6914" width="6.85546875" style="95" customWidth="1"/>
    <col min="6915" max="6915" width="54.28515625" style="95" customWidth="1"/>
    <col min="6916" max="6922" width="12.140625" style="95" customWidth="1"/>
    <col min="6923" max="6923" width="25.85546875" style="95" customWidth="1"/>
    <col min="6924" max="6934" width="12.140625" style="95" customWidth="1"/>
    <col min="6935" max="7168" width="9.140625" style="95"/>
    <col min="7169" max="7169" width="3" style="95" customWidth="1"/>
    <col min="7170" max="7170" width="6.85546875" style="95" customWidth="1"/>
    <col min="7171" max="7171" width="54.28515625" style="95" customWidth="1"/>
    <col min="7172" max="7178" width="12.140625" style="95" customWidth="1"/>
    <col min="7179" max="7179" width="25.85546875" style="95" customWidth="1"/>
    <col min="7180" max="7190" width="12.140625" style="95" customWidth="1"/>
    <col min="7191" max="7424" width="9.140625" style="95"/>
    <col min="7425" max="7425" width="3" style="95" customWidth="1"/>
    <col min="7426" max="7426" width="6.85546875" style="95" customWidth="1"/>
    <col min="7427" max="7427" width="54.28515625" style="95" customWidth="1"/>
    <col min="7428" max="7434" width="12.140625" style="95" customWidth="1"/>
    <col min="7435" max="7435" width="25.85546875" style="95" customWidth="1"/>
    <col min="7436" max="7446" width="12.140625" style="95" customWidth="1"/>
    <col min="7447" max="7680" width="9.140625" style="95"/>
    <col min="7681" max="7681" width="3" style="95" customWidth="1"/>
    <col min="7682" max="7682" width="6.85546875" style="95" customWidth="1"/>
    <col min="7683" max="7683" width="54.28515625" style="95" customWidth="1"/>
    <col min="7684" max="7690" width="12.140625" style="95" customWidth="1"/>
    <col min="7691" max="7691" width="25.85546875" style="95" customWidth="1"/>
    <col min="7692" max="7702" width="12.140625" style="95" customWidth="1"/>
    <col min="7703" max="7936" width="9.140625" style="95"/>
    <col min="7937" max="7937" width="3" style="95" customWidth="1"/>
    <col min="7938" max="7938" width="6.85546875" style="95" customWidth="1"/>
    <col min="7939" max="7939" width="54.28515625" style="95" customWidth="1"/>
    <col min="7940" max="7946" width="12.140625" style="95" customWidth="1"/>
    <col min="7947" max="7947" width="25.85546875" style="95" customWidth="1"/>
    <col min="7948" max="7958" width="12.140625" style="95" customWidth="1"/>
    <col min="7959" max="8192" width="9.140625" style="95"/>
    <col min="8193" max="8193" width="3" style="95" customWidth="1"/>
    <col min="8194" max="8194" width="6.85546875" style="95" customWidth="1"/>
    <col min="8195" max="8195" width="54.28515625" style="95" customWidth="1"/>
    <col min="8196" max="8202" width="12.140625" style="95" customWidth="1"/>
    <col min="8203" max="8203" width="25.85546875" style="95" customWidth="1"/>
    <col min="8204" max="8214" width="12.140625" style="95" customWidth="1"/>
    <col min="8215" max="8448" width="9.140625" style="95"/>
    <col min="8449" max="8449" width="3" style="95" customWidth="1"/>
    <col min="8450" max="8450" width="6.85546875" style="95" customWidth="1"/>
    <col min="8451" max="8451" width="54.28515625" style="95" customWidth="1"/>
    <col min="8452" max="8458" width="12.140625" style="95" customWidth="1"/>
    <col min="8459" max="8459" width="25.85546875" style="95" customWidth="1"/>
    <col min="8460" max="8470" width="12.140625" style="95" customWidth="1"/>
    <col min="8471" max="8704" width="9.140625" style="95"/>
    <col min="8705" max="8705" width="3" style="95" customWidth="1"/>
    <col min="8706" max="8706" width="6.85546875" style="95" customWidth="1"/>
    <col min="8707" max="8707" width="54.28515625" style="95" customWidth="1"/>
    <col min="8708" max="8714" width="12.140625" style="95" customWidth="1"/>
    <col min="8715" max="8715" width="25.85546875" style="95" customWidth="1"/>
    <col min="8716" max="8726" width="12.140625" style="95" customWidth="1"/>
    <col min="8727" max="8960" width="9.140625" style="95"/>
    <col min="8961" max="8961" width="3" style="95" customWidth="1"/>
    <col min="8962" max="8962" width="6.85546875" style="95" customWidth="1"/>
    <col min="8963" max="8963" width="54.28515625" style="95" customWidth="1"/>
    <col min="8964" max="8970" width="12.140625" style="95" customWidth="1"/>
    <col min="8971" max="8971" width="25.85546875" style="95" customWidth="1"/>
    <col min="8972" max="8982" width="12.140625" style="95" customWidth="1"/>
    <col min="8983" max="9216" width="9.140625" style="95"/>
    <col min="9217" max="9217" width="3" style="95" customWidth="1"/>
    <col min="9218" max="9218" width="6.85546875" style="95" customWidth="1"/>
    <col min="9219" max="9219" width="54.28515625" style="95" customWidth="1"/>
    <col min="9220" max="9226" width="12.140625" style="95" customWidth="1"/>
    <col min="9227" max="9227" width="25.85546875" style="95" customWidth="1"/>
    <col min="9228" max="9238" width="12.140625" style="95" customWidth="1"/>
    <col min="9239" max="9472" width="9.140625" style="95"/>
    <col min="9473" max="9473" width="3" style="95" customWidth="1"/>
    <col min="9474" max="9474" width="6.85546875" style="95" customWidth="1"/>
    <col min="9475" max="9475" width="54.28515625" style="95" customWidth="1"/>
    <col min="9476" max="9482" width="12.140625" style="95" customWidth="1"/>
    <col min="9483" max="9483" width="25.85546875" style="95" customWidth="1"/>
    <col min="9484" max="9494" width="12.140625" style="95" customWidth="1"/>
    <col min="9495" max="9728" width="9.140625" style="95"/>
    <col min="9729" max="9729" width="3" style="95" customWidth="1"/>
    <col min="9730" max="9730" width="6.85546875" style="95" customWidth="1"/>
    <col min="9731" max="9731" width="54.28515625" style="95" customWidth="1"/>
    <col min="9732" max="9738" width="12.140625" style="95" customWidth="1"/>
    <col min="9739" max="9739" width="25.85546875" style="95" customWidth="1"/>
    <col min="9740" max="9750" width="12.140625" style="95" customWidth="1"/>
    <col min="9751" max="9984" width="9.140625" style="95"/>
    <col min="9985" max="9985" width="3" style="95" customWidth="1"/>
    <col min="9986" max="9986" width="6.85546875" style="95" customWidth="1"/>
    <col min="9987" max="9987" width="54.28515625" style="95" customWidth="1"/>
    <col min="9988" max="9994" width="12.140625" style="95" customWidth="1"/>
    <col min="9995" max="9995" width="25.85546875" style="95" customWidth="1"/>
    <col min="9996" max="10006" width="12.140625" style="95" customWidth="1"/>
    <col min="10007" max="10240" width="9.140625" style="95"/>
    <col min="10241" max="10241" width="3" style="95" customWidth="1"/>
    <col min="10242" max="10242" width="6.85546875" style="95" customWidth="1"/>
    <col min="10243" max="10243" width="54.28515625" style="95" customWidth="1"/>
    <col min="10244" max="10250" width="12.140625" style="95" customWidth="1"/>
    <col min="10251" max="10251" width="25.85546875" style="95" customWidth="1"/>
    <col min="10252" max="10262" width="12.140625" style="95" customWidth="1"/>
    <col min="10263" max="10496" width="9.140625" style="95"/>
    <col min="10497" max="10497" width="3" style="95" customWidth="1"/>
    <col min="10498" max="10498" width="6.85546875" style="95" customWidth="1"/>
    <col min="10499" max="10499" width="54.28515625" style="95" customWidth="1"/>
    <col min="10500" max="10506" width="12.140625" style="95" customWidth="1"/>
    <col min="10507" max="10507" width="25.85546875" style="95" customWidth="1"/>
    <col min="10508" max="10518" width="12.140625" style="95" customWidth="1"/>
    <col min="10519" max="10752" width="9.140625" style="95"/>
    <col min="10753" max="10753" width="3" style="95" customWidth="1"/>
    <col min="10754" max="10754" width="6.85546875" style="95" customWidth="1"/>
    <col min="10755" max="10755" width="54.28515625" style="95" customWidth="1"/>
    <col min="10756" max="10762" width="12.140625" style="95" customWidth="1"/>
    <col min="10763" max="10763" width="25.85546875" style="95" customWidth="1"/>
    <col min="10764" max="10774" width="12.140625" style="95" customWidth="1"/>
    <col min="10775" max="11008" width="9.140625" style="95"/>
    <col min="11009" max="11009" width="3" style="95" customWidth="1"/>
    <col min="11010" max="11010" width="6.85546875" style="95" customWidth="1"/>
    <col min="11011" max="11011" width="54.28515625" style="95" customWidth="1"/>
    <col min="11012" max="11018" width="12.140625" style="95" customWidth="1"/>
    <col min="11019" max="11019" width="25.85546875" style="95" customWidth="1"/>
    <col min="11020" max="11030" width="12.140625" style="95" customWidth="1"/>
    <col min="11031" max="11264" width="9.140625" style="95"/>
    <col min="11265" max="11265" width="3" style="95" customWidth="1"/>
    <col min="11266" max="11266" width="6.85546875" style="95" customWidth="1"/>
    <col min="11267" max="11267" width="54.28515625" style="95" customWidth="1"/>
    <col min="11268" max="11274" width="12.140625" style="95" customWidth="1"/>
    <col min="11275" max="11275" width="25.85546875" style="95" customWidth="1"/>
    <col min="11276" max="11286" width="12.140625" style="95" customWidth="1"/>
    <col min="11287" max="11520" width="9.140625" style="95"/>
    <col min="11521" max="11521" width="3" style="95" customWidth="1"/>
    <col min="11522" max="11522" width="6.85546875" style="95" customWidth="1"/>
    <col min="11523" max="11523" width="54.28515625" style="95" customWidth="1"/>
    <col min="11524" max="11530" width="12.140625" style="95" customWidth="1"/>
    <col min="11531" max="11531" width="25.85546875" style="95" customWidth="1"/>
    <col min="11532" max="11542" width="12.140625" style="95" customWidth="1"/>
    <col min="11543" max="11776" width="9.140625" style="95"/>
    <col min="11777" max="11777" width="3" style="95" customWidth="1"/>
    <col min="11778" max="11778" width="6.85546875" style="95" customWidth="1"/>
    <col min="11779" max="11779" width="54.28515625" style="95" customWidth="1"/>
    <col min="11780" max="11786" width="12.140625" style="95" customWidth="1"/>
    <col min="11787" max="11787" width="25.85546875" style="95" customWidth="1"/>
    <col min="11788" max="11798" width="12.140625" style="95" customWidth="1"/>
    <col min="11799" max="12032" width="9.140625" style="95"/>
    <col min="12033" max="12033" width="3" style="95" customWidth="1"/>
    <col min="12034" max="12034" width="6.85546875" style="95" customWidth="1"/>
    <col min="12035" max="12035" width="54.28515625" style="95" customWidth="1"/>
    <col min="12036" max="12042" width="12.140625" style="95" customWidth="1"/>
    <col min="12043" max="12043" width="25.85546875" style="95" customWidth="1"/>
    <col min="12044" max="12054" width="12.140625" style="95" customWidth="1"/>
    <col min="12055" max="12288" width="9.140625" style="95"/>
    <col min="12289" max="12289" width="3" style="95" customWidth="1"/>
    <col min="12290" max="12290" width="6.85546875" style="95" customWidth="1"/>
    <col min="12291" max="12291" width="54.28515625" style="95" customWidth="1"/>
    <col min="12292" max="12298" width="12.140625" style="95" customWidth="1"/>
    <col min="12299" max="12299" width="25.85546875" style="95" customWidth="1"/>
    <col min="12300" max="12310" width="12.140625" style="95" customWidth="1"/>
    <col min="12311" max="12544" width="9.140625" style="95"/>
    <col min="12545" max="12545" width="3" style="95" customWidth="1"/>
    <col min="12546" max="12546" width="6.85546875" style="95" customWidth="1"/>
    <col min="12547" max="12547" width="54.28515625" style="95" customWidth="1"/>
    <col min="12548" max="12554" width="12.140625" style="95" customWidth="1"/>
    <col min="12555" max="12555" width="25.85546875" style="95" customWidth="1"/>
    <col min="12556" max="12566" width="12.140625" style="95" customWidth="1"/>
    <col min="12567" max="12800" width="9.140625" style="95"/>
    <col min="12801" max="12801" width="3" style="95" customWidth="1"/>
    <col min="12802" max="12802" width="6.85546875" style="95" customWidth="1"/>
    <col min="12803" max="12803" width="54.28515625" style="95" customWidth="1"/>
    <col min="12804" max="12810" width="12.140625" style="95" customWidth="1"/>
    <col min="12811" max="12811" width="25.85546875" style="95" customWidth="1"/>
    <col min="12812" max="12822" width="12.140625" style="95" customWidth="1"/>
    <col min="12823" max="13056" width="9.140625" style="95"/>
    <col min="13057" max="13057" width="3" style="95" customWidth="1"/>
    <col min="13058" max="13058" width="6.85546875" style="95" customWidth="1"/>
    <col min="13059" max="13059" width="54.28515625" style="95" customWidth="1"/>
    <col min="13060" max="13066" width="12.140625" style="95" customWidth="1"/>
    <col min="13067" max="13067" width="25.85546875" style="95" customWidth="1"/>
    <col min="13068" max="13078" width="12.140625" style="95" customWidth="1"/>
    <col min="13079" max="13312" width="9.140625" style="95"/>
    <col min="13313" max="13313" width="3" style="95" customWidth="1"/>
    <col min="13314" max="13314" width="6.85546875" style="95" customWidth="1"/>
    <col min="13315" max="13315" width="54.28515625" style="95" customWidth="1"/>
    <col min="13316" max="13322" width="12.140625" style="95" customWidth="1"/>
    <col min="13323" max="13323" width="25.85546875" style="95" customWidth="1"/>
    <col min="13324" max="13334" width="12.140625" style="95" customWidth="1"/>
    <col min="13335" max="13568" width="9.140625" style="95"/>
    <col min="13569" max="13569" width="3" style="95" customWidth="1"/>
    <col min="13570" max="13570" width="6.85546875" style="95" customWidth="1"/>
    <col min="13571" max="13571" width="54.28515625" style="95" customWidth="1"/>
    <col min="13572" max="13578" width="12.140625" style="95" customWidth="1"/>
    <col min="13579" max="13579" width="25.85546875" style="95" customWidth="1"/>
    <col min="13580" max="13590" width="12.140625" style="95" customWidth="1"/>
    <col min="13591" max="13824" width="9.140625" style="95"/>
    <col min="13825" max="13825" width="3" style="95" customWidth="1"/>
    <col min="13826" max="13826" width="6.85546875" style="95" customWidth="1"/>
    <col min="13827" max="13827" width="54.28515625" style="95" customWidth="1"/>
    <col min="13828" max="13834" width="12.140625" style="95" customWidth="1"/>
    <col min="13835" max="13835" width="25.85546875" style="95" customWidth="1"/>
    <col min="13836" max="13846" width="12.140625" style="95" customWidth="1"/>
    <col min="13847" max="14080" width="9.140625" style="95"/>
    <col min="14081" max="14081" width="3" style="95" customWidth="1"/>
    <col min="14082" max="14082" width="6.85546875" style="95" customWidth="1"/>
    <col min="14083" max="14083" width="54.28515625" style="95" customWidth="1"/>
    <col min="14084" max="14090" width="12.140625" style="95" customWidth="1"/>
    <col min="14091" max="14091" width="25.85546875" style="95" customWidth="1"/>
    <col min="14092" max="14102" width="12.140625" style="95" customWidth="1"/>
    <col min="14103" max="14336" width="9.140625" style="95"/>
    <col min="14337" max="14337" width="3" style="95" customWidth="1"/>
    <col min="14338" max="14338" width="6.85546875" style="95" customWidth="1"/>
    <col min="14339" max="14339" width="54.28515625" style="95" customWidth="1"/>
    <col min="14340" max="14346" width="12.140625" style="95" customWidth="1"/>
    <col min="14347" max="14347" width="25.85546875" style="95" customWidth="1"/>
    <col min="14348" max="14358" width="12.140625" style="95" customWidth="1"/>
    <col min="14359" max="14592" width="9.140625" style="95"/>
    <col min="14593" max="14593" width="3" style="95" customWidth="1"/>
    <col min="14594" max="14594" width="6.85546875" style="95" customWidth="1"/>
    <col min="14595" max="14595" width="54.28515625" style="95" customWidth="1"/>
    <col min="14596" max="14602" width="12.140625" style="95" customWidth="1"/>
    <col min="14603" max="14603" width="25.85546875" style="95" customWidth="1"/>
    <col min="14604" max="14614" width="12.140625" style="95" customWidth="1"/>
    <col min="14615" max="14848" width="9.140625" style="95"/>
    <col min="14849" max="14849" width="3" style="95" customWidth="1"/>
    <col min="14850" max="14850" width="6.85546875" style="95" customWidth="1"/>
    <col min="14851" max="14851" width="54.28515625" style="95" customWidth="1"/>
    <col min="14852" max="14858" width="12.140625" style="95" customWidth="1"/>
    <col min="14859" max="14859" width="25.85546875" style="95" customWidth="1"/>
    <col min="14860" max="14870" width="12.140625" style="95" customWidth="1"/>
    <col min="14871" max="15104" width="9.140625" style="95"/>
    <col min="15105" max="15105" width="3" style="95" customWidth="1"/>
    <col min="15106" max="15106" width="6.85546875" style="95" customWidth="1"/>
    <col min="15107" max="15107" width="54.28515625" style="95" customWidth="1"/>
    <col min="15108" max="15114" width="12.140625" style="95" customWidth="1"/>
    <col min="15115" max="15115" width="25.85546875" style="95" customWidth="1"/>
    <col min="15116" max="15126" width="12.140625" style="95" customWidth="1"/>
    <col min="15127" max="15360" width="9.140625" style="95"/>
    <col min="15361" max="15361" width="3" style="95" customWidth="1"/>
    <col min="15362" max="15362" width="6.85546875" style="95" customWidth="1"/>
    <col min="15363" max="15363" width="54.28515625" style="95" customWidth="1"/>
    <col min="15364" max="15370" width="12.140625" style="95" customWidth="1"/>
    <col min="15371" max="15371" width="25.85546875" style="95" customWidth="1"/>
    <col min="15372" max="15382" width="12.140625" style="95" customWidth="1"/>
    <col min="15383" max="15616" width="9.140625" style="95"/>
    <col min="15617" max="15617" width="3" style="95" customWidth="1"/>
    <col min="15618" max="15618" width="6.85546875" style="95" customWidth="1"/>
    <col min="15619" max="15619" width="54.28515625" style="95" customWidth="1"/>
    <col min="15620" max="15626" width="12.140625" style="95" customWidth="1"/>
    <col min="15627" max="15627" width="25.85546875" style="95" customWidth="1"/>
    <col min="15628" max="15638" width="12.140625" style="95" customWidth="1"/>
    <col min="15639" max="15872" width="9.140625" style="95"/>
    <col min="15873" max="15873" width="3" style="95" customWidth="1"/>
    <col min="15874" max="15874" width="6.85546875" style="95" customWidth="1"/>
    <col min="15875" max="15875" width="54.28515625" style="95" customWidth="1"/>
    <col min="15876" max="15882" width="12.140625" style="95" customWidth="1"/>
    <col min="15883" max="15883" width="25.85546875" style="95" customWidth="1"/>
    <col min="15884" max="15894" width="12.140625" style="95" customWidth="1"/>
    <col min="15895" max="16128" width="9.140625" style="95"/>
    <col min="16129" max="16129" width="3" style="95" customWidth="1"/>
    <col min="16130" max="16130" width="6.85546875" style="95" customWidth="1"/>
    <col min="16131" max="16131" width="54.28515625" style="95" customWidth="1"/>
    <col min="16132" max="16138" width="12.140625" style="95" customWidth="1"/>
    <col min="16139" max="16139" width="25.85546875" style="95" customWidth="1"/>
    <col min="16140" max="16150" width="12.140625" style="95" customWidth="1"/>
    <col min="16151" max="16384" width="9.140625" style="95"/>
  </cols>
  <sheetData>
    <row r="1" spans="2:21" ht="34.15" customHeight="1" x14ac:dyDescent="0.2">
      <c r="B1" s="93"/>
      <c r="C1" s="94" t="s">
        <v>39</v>
      </c>
      <c r="D1" s="96"/>
      <c r="E1" s="96"/>
      <c r="F1" s="96"/>
      <c r="G1" s="96"/>
      <c r="H1" s="97"/>
      <c r="I1" s="98"/>
      <c r="J1" s="96"/>
      <c r="K1" s="96"/>
      <c r="L1" s="95"/>
      <c r="M1" s="95"/>
      <c r="N1" s="95"/>
      <c r="O1" s="95"/>
      <c r="P1" s="95"/>
      <c r="Q1" s="95"/>
      <c r="R1" s="95"/>
      <c r="S1" s="95"/>
      <c r="T1" s="95"/>
      <c r="U1" s="95"/>
    </row>
    <row r="2" spans="2:21" s="37" customFormat="1" ht="24" customHeight="1" x14ac:dyDescent="0.25">
      <c r="B2" s="254" t="str">
        <f>Översikt!$B$8</f>
        <v>A 6</v>
      </c>
      <c r="C2" s="289" t="s">
        <v>40</v>
      </c>
      <c r="D2" s="289"/>
      <c r="E2" s="289"/>
      <c r="F2" s="289"/>
      <c r="G2" s="289"/>
      <c r="H2" s="289"/>
      <c r="I2" s="289"/>
      <c r="J2" s="290"/>
      <c r="K2" s="291"/>
      <c r="L2" s="157"/>
      <c r="M2" s="157"/>
      <c r="N2" s="157"/>
      <c r="O2" s="157"/>
      <c r="P2" s="157"/>
      <c r="Q2" s="157"/>
    </row>
    <row r="3" spans="2:21" s="37" customFormat="1" ht="24" customHeight="1" x14ac:dyDescent="0.25">
      <c r="B3" s="255"/>
      <c r="C3" s="261" t="s">
        <v>98</v>
      </c>
      <c r="D3" s="262"/>
      <c r="E3" s="262"/>
      <c r="F3" s="262"/>
      <c r="G3" s="262"/>
      <c r="H3" s="262"/>
      <c r="I3" s="263"/>
      <c r="J3" s="291"/>
      <c r="K3" s="291"/>
      <c r="L3" s="158"/>
      <c r="M3" s="158"/>
      <c r="N3" s="158"/>
      <c r="O3" s="158"/>
      <c r="P3" s="158"/>
      <c r="Q3" s="158"/>
    </row>
    <row r="4" spans="2:21" s="102" customFormat="1" ht="24" x14ac:dyDescent="0.25">
      <c r="B4" s="277" t="s">
        <v>34</v>
      </c>
      <c r="C4" s="278"/>
      <c r="D4" s="200" t="s">
        <v>42</v>
      </c>
      <c r="E4" s="200" t="s">
        <v>99</v>
      </c>
      <c r="F4" s="200" t="s">
        <v>43</v>
      </c>
      <c r="G4" s="200" t="s">
        <v>50</v>
      </c>
      <c r="H4" s="159" t="s">
        <v>100</v>
      </c>
      <c r="I4" s="150" t="s">
        <v>38</v>
      </c>
      <c r="J4" s="291"/>
      <c r="K4" s="291"/>
    </row>
    <row r="5" spans="2:21" s="99" customFormat="1" ht="24" customHeight="1" x14ac:dyDescent="0.25">
      <c r="B5" s="110" t="str">
        <f>Översikt!$B$8&amp;"."&amp;ROW()-4</f>
        <v>A 6.1</v>
      </c>
      <c r="C5" s="111" t="s">
        <v>101</v>
      </c>
      <c r="D5" s="112"/>
      <c r="E5" s="112"/>
      <c r="F5" s="112"/>
      <c r="G5" s="112"/>
      <c r="H5" s="113">
        <f>SUM(D5:G5)</f>
        <v>0</v>
      </c>
      <c r="I5" s="114">
        <f>H5*TimKost</f>
        <v>0</v>
      </c>
      <c r="J5" s="291"/>
      <c r="K5" s="291"/>
      <c r="L5" s="108"/>
      <c r="M5" s="108"/>
      <c r="N5" s="108"/>
      <c r="O5" s="108"/>
      <c r="P5" s="108"/>
      <c r="Q5" s="108"/>
      <c r="R5" s="108"/>
      <c r="S5" s="108"/>
      <c r="T5" s="108"/>
      <c r="U5" s="108"/>
    </row>
    <row r="6" spans="2:21" s="99" customFormat="1" ht="24" customHeight="1" x14ac:dyDescent="0.25">
      <c r="B6" s="126"/>
      <c r="C6" s="130"/>
      <c r="D6" s="120"/>
      <c r="E6" s="120"/>
      <c r="F6" s="120"/>
      <c r="G6" s="120"/>
      <c r="H6" s="128"/>
      <c r="I6" s="129"/>
      <c r="J6" s="291"/>
      <c r="K6" s="291"/>
      <c r="L6" s="108"/>
      <c r="M6" s="108"/>
      <c r="N6" s="108"/>
      <c r="O6" s="108"/>
      <c r="P6" s="108"/>
      <c r="Q6" s="108"/>
      <c r="R6" s="108"/>
      <c r="S6" s="108"/>
      <c r="T6" s="108"/>
      <c r="U6" s="108"/>
    </row>
    <row r="7" spans="2:21" s="96" customFormat="1" ht="24" customHeight="1" x14ac:dyDescent="0.2">
      <c r="B7" s="254" t="str">
        <f>Översikt!$B$9</f>
        <v>A 7</v>
      </c>
      <c r="C7" s="289" t="s">
        <v>40</v>
      </c>
      <c r="D7" s="289"/>
      <c r="E7" s="289"/>
      <c r="F7" s="289"/>
      <c r="G7" s="289"/>
      <c r="H7" s="289"/>
      <c r="I7" s="289"/>
      <c r="J7" s="292"/>
      <c r="K7" s="292"/>
      <c r="L7" s="135"/>
      <c r="M7" s="135"/>
      <c r="N7" s="135"/>
      <c r="O7" s="135"/>
      <c r="P7" s="135"/>
      <c r="Q7" s="135"/>
      <c r="R7" s="132"/>
      <c r="S7" s="132"/>
      <c r="T7" s="132"/>
      <c r="U7" s="132"/>
    </row>
    <row r="8" spans="2:21" s="96" customFormat="1" ht="24" customHeight="1" x14ac:dyDescent="0.2">
      <c r="B8" s="265"/>
      <c r="C8" s="261" t="s">
        <v>102</v>
      </c>
      <c r="D8" s="262"/>
      <c r="E8" s="262"/>
      <c r="F8" s="262"/>
      <c r="G8" s="262"/>
      <c r="H8" s="262"/>
      <c r="I8" s="263"/>
      <c r="J8" s="292"/>
      <c r="K8" s="292"/>
      <c r="L8" s="135"/>
      <c r="M8" s="135"/>
      <c r="N8" s="135"/>
      <c r="O8" s="135"/>
      <c r="P8" s="135"/>
      <c r="Q8" s="135"/>
      <c r="R8" s="132"/>
      <c r="S8" s="132"/>
      <c r="T8" s="132"/>
      <c r="U8" s="132"/>
    </row>
    <row r="9" spans="2:21" s="96" customFormat="1" ht="24" x14ac:dyDescent="0.2">
      <c r="B9" s="277" t="s">
        <v>34</v>
      </c>
      <c r="C9" s="278"/>
      <c r="D9" s="200" t="s">
        <v>42</v>
      </c>
      <c r="E9" s="200" t="s">
        <v>99</v>
      </c>
      <c r="F9" s="200" t="s">
        <v>43</v>
      </c>
      <c r="G9" s="200" t="s">
        <v>50</v>
      </c>
      <c r="H9" s="159" t="s">
        <v>100</v>
      </c>
      <c r="I9" s="150" t="s">
        <v>38</v>
      </c>
      <c r="J9" s="292"/>
      <c r="K9" s="292"/>
      <c r="L9" s="135"/>
      <c r="M9" s="135"/>
      <c r="N9" s="135"/>
      <c r="O9" s="135"/>
      <c r="P9" s="135"/>
      <c r="Q9" s="135"/>
      <c r="R9" s="132"/>
      <c r="S9" s="132"/>
      <c r="T9" s="132"/>
      <c r="U9" s="132"/>
    </row>
    <row r="10" spans="2:21" s="96" customFormat="1" ht="30" customHeight="1" x14ac:dyDescent="0.2">
      <c r="B10" s="110" t="str">
        <f>Översikt!$B$9&amp;"."&amp;ROW()-9</f>
        <v>A 7.1</v>
      </c>
      <c r="C10" s="111" t="s">
        <v>102</v>
      </c>
      <c r="D10" s="112"/>
      <c r="E10" s="112"/>
      <c r="F10" s="112"/>
      <c r="G10" s="112"/>
      <c r="H10" s="113">
        <f>SUM(D10:G10)</f>
        <v>0</v>
      </c>
      <c r="I10" s="114">
        <f>H10*TimKost</f>
        <v>0</v>
      </c>
      <c r="J10" s="292"/>
      <c r="K10" s="292"/>
      <c r="L10" s="135"/>
      <c r="M10" s="135"/>
      <c r="N10" s="135"/>
      <c r="O10" s="135"/>
      <c r="P10" s="135"/>
      <c r="Q10" s="135"/>
      <c r="R10" s="132"/>
      <c r="S10" s="132"/>
      <c r="T10" s="132"/>
      <c r="U10" s="132"/>
    </row>
    <row r="11" spans="2:21" s="96" customFormat="1" ht="30" customHeight="1" x14ac:dyDescent="0.2">
      <c r="B11" s="131"/>
      <c r="C11" s="108"/>
      <c r="D11" s="132"/>
      <c r="E11" s="132"/>
      <c r="F11" s="132"/>
      <c r="G11" s="132"/>
      <c r="H11" s="133"/>
      <c r="I11" s="134"/>
      <c r="J11" s="292"/>
      <c r="K11" s="292"/>
      <c r="L11" s="135"/>
      <c r="M11" s="135"/>
      <c r="N11" s="135"/>
      <c r="O11" s="135"/>
      <c r="P11" s="135"/>
      <c r="Q11" s="135"/>
      <c r="R11" s="132"/>
      <c r="S11" s="132"/>
      <c r="T11" s="132"/>
      <c r="U11" s="132"/>
    </row>
    <row r="12" spans="2:21" s="96" customFormat="1" ht="30" customHeight="1" x14ac:dyDescent="0.2">
      <c r="B12" s="131"/>
      <c r="C12" s="108"/>
      <c r="D12" s="132"/>
      <c r="E12" s="132"/>
      <c r="F12" s="132"/>
      <c r="G12" s="132"/>
      <c r="H12" s="133"/>
      <c r="I12" s="134"/>
      <c r="J12" s="292"/>
      <c r="K12" s="292"/>
      <c r="L12" s="135"/>
      <c r="M12" s="135"/>
      <c r="N12" s="135"/>
      <c r="O12" s="135"/>
      <c r="P12" s="135"/>
      <c r="Q12" s="135"/>
      <c r="R12" s="132"/>
      <c r="S12" s="132"/>
      <c r="T12" s="132"/>
      <c r="U12" s="132"/>
    </row>
    <row r="13" spans="2:21" s="96" customFormat="1" ht="30" customHeight="1" x14ac:dyDescent="0.2">
      <c r="B13" s="131"/>
      <c r="C13" s="108"/>
      <c r="D13" s="132"/>
      <c r="E13" s="132"/>
      <c r="F13" s="132"/>
      <c r="G13" s="132"/>
      <c r="H13" s="133"/>
      <c r="I13" s="134"/>
      <c r="J13" s="132"/>
      <c r="K13" s="132"/>
      <c r="L13" s="135"/>
      <c r="M13" s="135"/>
      <c r="N13" s="135"/>
      <c r="O13" s="135"/>
      <c r="P13" s="135"/>
      <c r="Q13" s="135"/>
      <c r="R13" s="132"/>
      <c r="S13" s="132"/>
      <c r="T13" s="132"/>
      <c r="U13" s="132"/>
    </row>
    <row r="14" spans="2:21" s="96" customFormat="1" ht="30" customHeight="1" x14ac:dyDescent="0.2">
      <c r="B14" s="131"/>
      <c r="C14" s="108"/>
      <c r="D14" s="132"/>
      <c r="E14" s="132"/>
      <c r="F14" s="132"/>
      <c r="G14" s="132"/>
      <c r="H14" s="133"/>
      <c r="I14" s="134"/>
      <c r="J14" s="132"/>
      <c r="K14" s="132"/>
      <c r="L14" s="135"/>
      <c r="M14" s="135"/>
      <c r="N14" s="135"/>
      <c r="O14" s="135"/>
      <c r="P14" s="135"/>
      <c r="Q14" s="135"/>
      <c r="R14" s="132"/>
      <c r="S14" s="132"/>
      <c r="T14" s="132"/>
      <c r="U14" s="132"/>
    </row>
    <row r="15" spans="2:21" s="96" customFormat="1" ht="30" customHeight="1" x14ac:dyDescent="0.2">
      <c r="B15" s="131"/>
      <c r="C15" s="108"/>
      <c r="D15" s="132"/>
      <c r="E15" s="132"/>
      <c r="F15" s="132"/>
      <c r="G15" s="132"/>
      <c r="H15" s="133"/>
      <c r="I15" s="134"/>
      <c r="J15" s="132"/>
      <c r="K15" s="132"/>
      <c r="L15" s="135"/>
      <c r="M15" s="135"/>
      <c r="N15" s="135"/>
      <c r="O15" s="135"/>
      <c r="P15" s="135"/>
      <c r="Q15" s="135"/>
      <c r="R15" s="132"/>
      <c r="S15" s="132"/>
      <c r="T15" s="132"/>
      <c r="U15" s="132"/>
    </row>
    <row r="16" spans="2:21" s="96" customFormat="1" ht="30" customHeight="1" x14ac:dyDescent="0.2">
      <c r="B16" s="131"/>
      <c r="C16" s="108"/>
      <c r="D16" s="132"/>
      <c r="E16" s="132"/>
      <c r="F16" s="132"/>
      <c r="G16" s="132"/>
      <c r="H16" s="133"/>
      <c r="I16" s="134"/>
      <c r="J16" s="132"/>
      <c r="K16" s="132"/>
      <c r="L16" s="135"/>
      <c r="M16" s="135"/>
      <c r="N16" s="135"/>
      <c r="O16" s="135"/>
      <c r="P16" s="135"/>
      <c r="Q16" s="135"/>
      <c r="R16" s="132"/>
      <c r="S16" s="132"/>
      <c r="T16" s="132"/>
      <c r="U16" s="132"/>
    </row>
    <row r="17" spans="2:21" s="96" customFormat="1" ht="30" customHeight="1" x14ac:dyDescent="0.2">
      <c r="B17" s="131"/>
      <c r="C17" s="108"/>
      <c r="D17" s="132"/>
      <c r="E17" s="132"/>
      <c r="F17" s="132"/>
      <c r="G17" s="132"/>
      <c r="H17" s="133"/>
      <c r="I17" s="134"/>
      <c r="J17" s="132"/>
      <c r="K17" s="132"/>
      <c r="L17" s="135"/>
      <c r="M17" s="135"/>
      <c r="N17" s="135"/>
      <c r="O17" s="135"/>
      <c r="P17" s="135"/>
      <c r="Q17" s="135"/>
      <c r="R17" s="132"/>
      <c r="S17" s="132"/>
      <c r="T17" s="132"/>
      <c r="U17" s="132"/>
    </row>
    <row r="18" spans="2:21" s="96" customFormat="1" ht="30" customHeight="1" x14ac:dyDescent="0.2">
      <c r="B18" s="131"/>
      <c r="C18" s="135"/>
      <c r="D18" s="132"/>
      <c r="E18" s="132"/>
      <c r="F18" s="132"/>
      <c r="G18" s="132"/>
      <c r="H18" s="132"/>
      <c r="I18" s="136"/>
      <c r="J18" s="132"/>
      <c r="K18" s="132"/>
      <c r="L18" s="135"/>
      <c r="M18" s="135"/>
      <c r="N18" s="135"/>
      <c r="O18" s="135"/>
      <c r="P18" s="135"/>
      <c r="Q18" s="135"/>
      <c r="R18" s="132"/>
      <c r="S18" s="132"/>
      <c r="T18" s="132"/>
      <c r="U18" s="132"/>
    </row>
    <row r="19" spans="2:21" s="96" customFormat="1" ht="30" customHeight="1" x14ac:dyDescent="0.2">
      <c r="B19" s="131"/>
      <c r="C19" s="135"/>
      <c r="D19" s="132"/>
      <c r="E19" s="132"/>
      <c r="F19" s="132"/>
      <c r="G19" s="132"/>
      <c r="H19" s="132"/>
      <c r="I19" s="136"/>
      <c r="J19" s="132"/>
      <c r="K19" s="132"/>
      <c r="L19" s="135"/>
      <c r="M19" s="135"/>
      <c r="N19" s="135"/>
      <c r="O19" s="135"/>
      <c r="P19" s="135"/>
      <c r="Q19" s="135"/>
      <c r="R19" s="132"/>
      <c r="S19" s="132"/>
      <c r="T19" s="132"/>
      <c r="U19" s="132"/>
    </row>
    <row r="20" spans="2:21" s="96" customFormat="1" ht="30" customHeight="1" x14ac:dyDescent="0.2">
      <c r="B20" s="131"/>
      <c r="C20" s="135"/>
      <c r="D20" s="132"/>
      <c r="E20" s="132"/>
      <c r="F20" s="132"/>
      <c r="G20" s="132"/>
      <c r="H20" s="132"/>
      <c r="I20" s="136"/>
      <c r="J20" s="132"/>
      <c r="K20" s="132"/>
      <c r="L20" s="135"/>
      <c r="M20" s="135"/>
      <c r="N20" s="135"/>
      <c r="O20" s="135"/>
      <c r="P20" s="135"/>
      <c r="Q20" s="135"/>
      <c r="R20" s="132"/>
      <c r="S20" s="132"/>
      <c r="T20" s="132"/>
      <c r="U20" s="132"/>
    </row>
    <row r="21" spans="2:21" s="96" customFormat="1" ht="30" customHeight="1" x14ac:dyDescent="0.2">
      <c r="B21" s="131"/>
      <c r="C21" s="135"/>
      <c r="D21" s="132"/>
      <c r="E21" s="132"/>
      <c r="F21" s="132"/>
      <c r="G21" s="132"/>
      <c r="H21" s="132"/>
      <c r="I21" s="136"/>
      <c r="J21" s="132"/>
      <c r="K21" s="132"/>
      <c r="L21" s="135"/>
      <c r="M21" s="135"/>
      <c r="N21" s="135"/>
      <c r="O21" s="135"/>
      <c r="P21" s="135"/>
      <c r="Q21" s="135"/>
      <c r="R21" s="132"/>
      <c r="S21" s="132"/>
      <c r="T21" s="132"/>
      <c r="U21" s="132"/>
    </row>
    <row r="22" spans="2:21" s="96" customFormat="1" ht="30" customHeight="1" x14ac:dyDescent="0.2">
      <c r="B22" s="131"/>
      <c r="C22" s="135"/>
      <c r="D22" s="132"/>
      <c r="E22" s="132"/>
      <c r="F22" s="132"/>
      <c r="G22" s="132"/>
      <c r="H22" s="132"/>
      <c r="I22" s="136"/>
      <c r="J22" s="132"/>
      <c r="K22" s="132"/>
      <c r="L22" s="135"/>
      <c r="M22" s="135"/>
      <c r="N22" s="135"/>
      <c r="O22" s="135"/>
      <c r="P22" s="135"/>
      <c r="Q22" s="135"/>
      <c r="R22" s="132"/>
      <c r="S22" s="132"/>
      <c r="T22" s="132"/>
      <c r="U22" s="132"/>
    </row>
    <row r="23" spans="2:21" s="96" customFormat="1" ht="30" customHeight="1" x14ac:dyDescent="0.2">
      <c r="B23" s="131"/>
      <c r="C23" s="135"/>
      <c r="D23" s="132"/>
      <c r="E23" s="132"/>
      <c r="F23" s="132"/>
      <c r="G23" s="132"/>
      <c r="H23" s="132"/>
      <c r="I23" s="136"/>
      <c r="J23" s="132"/>
      <c r="K23" s="132"/>
      <c r="L23" s="135"/>
      <c r="M23" s="135"/>
      <c r="N23" s="135"/>
      <c r="O23" s="135"/>
      <c r="P23" s="135"/>
      <c r="Q23" s="135"/>
      <c r="R23" s="132"/>
      <c r="S23" s="132"/>
      <c r="T23" s="132"/>
      <c r="U23" s="132"/>
    </row>
    <row r="24" spans="2:21" s="96" customFormat="1" ht="30" customHeight="1" x14ac:dyDescent="0.2">
      <c r="B24" s="131"/>
      <c r="C24" s="135"/>
      <c r="D24" s="132"/>
      <c r="E24" s="132"/>
      <c r="F24" s="132"/>
      <c r="G24" s="132"/>
      <c r="H24" s="132"/>
      <c r="I24" s="136"/>
      <c r="J24" s="132"/>
      <c r="K24" s="132"/>
      <c r="L24" s="135"/>
      <c r="M24" s="135"/>
      <c r="N24" s="135"/>
      <c r="O24" s="135"/>
      <c r="P24" s="135"/>
      <c r="Q24" s="135"/>
      <c r="R24" s="132"/>
      <c r="S24" s="132"/>
      <c r="T24" s="132"/>
      <c r="U24" s="132"/>
    </row>
    <row r="25" spans="2:21" s="96" customFormat="1" ht="30" customHeight="1" x14ac:dyDescent="0.2">
      <c r="B25" s="131"/>
      <c r="C25" s="135"/>
      <c r="D25" s="132"/>
      <c r="E25" s="132"/>
      <c r="F25" s="132"/>
      <c r="G25" s="132"/>
      <c r="H25" s="132"/>
      <c r="I25" s="136"/>
      <c r="J25" s="132"/>
      <c r="K25" s="132"/>
      <c r="L25" s="135"/>
      <c r="M25" s="135"/>
      <c r="N25" s="135"/>
      <c r="O25" s="135"/>
      <c r="P25" s="135"/>
      <c r="Q25" s="135"/>
      <c r="R25" s="132"/>
      <c r="S25" s="132"/>
      <c r="T25" s="132"/>
      <c r="U25" s="132"/>
    </row>
    <row r="26" spans="2:21" s="96" customFormat="1" ht="30" customHeight="1" x14ac:dyDescent="0.2">
      <c r="B26" s="131"/>
      <c r="C26" s="135"/>
      <c r="D26" s="132"/>
      <c r="E26" s="132"/>
      <c r="F26" s="132"/>
      <c r="G26" s="132"/>
      <c r="H26" s="132"/>
      <c r="I26" s="136"/>
      <c r="J26" s="132"/>
      <c r="K26" s="132"/>
      <c r="L26" s="135"/>
      <c r="M26" s="135"/>
      <c r="N26" s="135"/>
      <c r="O26" s="135"/>
      <c r="P26" s="135"/>
      <c r="Q26" s="135"/>
      <c r="R26" s="132"/>
      <c r="S26" s="132"/>
      <c r="T26" s="132"/>
      <c r="U26" s="132"/>
    </row>
    <row r="27" spans="2:21" s="96" customFormat="1" ht="30" customHeight="1" x14ac:dyDescent="0.2">
      <c r="B27" s="131"/>
      <c r="C27" s="135"/>
      <c r="D27" s="132"/>
      <c r="E27" s="132"/>
      <c r="F27" s="132"/>
      <c r="G27" s="132"/>
      <c r="H27" s="132"/>
      <c r="I27" s="136"/>
      <c r="J27" s="132"/>
      <c r="K27" s="132"/>
      <c r="L27" s="135"/>
      <c r="M27" s="135"/>
      <c r="N27" s="135"/>
      <c r="O27" s="135"/>
      <c r="P27" s="135"/>
      <c r="Q27" s="135"/>
      <c r="R27" s="132"/>
      <c r="S27" s="132"/>
      <c r="T27" s="132"/>
      <c r="U27" s="132"/>
    </row>
    <row r="28" spans="2:21" s="96" customFormat="1" ht="30" customHeight="1" x14ac:dyDescent="0.2">
      <c r="B28" s="131"/>
      <c r="C28" s="135"/>
      <c r="D28" s="132"/>
      <c r="E28" s="132"/>
      <c r="F28" s="132"/>
      <c r="G28" s="132"/>
      <c r="H28" s="132"/>
      <c r="I28" s="136"/>
      <c r="J28" s="132"/>
      <c r="K28" s="132"/>
      <c r="L28" s="135"/>
      <c r="M28" s="135"/>
      <c r="N28" s="135"/>
      <c r="O28" s="135"/>
      <c r="P28" s="135"/>
      <c r="Q28" s="135"/>
      <c r="R28" s="132"/>
      <c r="S28" s="132"/>
      <c r="T28" s="132"/>
      <c r="U28" s="132"/>
    </row>
    <row r="29" spans="2:21" s="96" customFormat="1" ht="30" customHeight="1" x14ac:dyDescent="0.2">
      <c r="B29" s="131"/>
      <c r="C29" s="135"/>
      <c r="D29" s="132"/>
      <c r="E29" s="132"/>
      <c r="F29" s="132"/>
      <c r="G29" s="132"/>
      <c r="H29" s="132"/>
      <c r="I29" s="136"/>
      <c r="J29" s="132"/>
      <c r="K29" s="132"/>
      <c r="L29" s="135"/>
      <c r="M29" s="135"/>
      <c r="N29" s="135"/>
      <c r="O29" s="135"/>
      <c r="P29" s="135"/>
      <c r="Q29" s="135"/>
      <c r="R29" s="132"/>
      <c r="S29" s="132"/>
      <c r="T29" s="132"/>
      <c r="U29" s="132"/>
    </row>
    <row r="30" spans="2:21" s="96" customFormat="1" ht="30" customHeight="1" x14ac:dyDescent="0.2">
      <c r="B30" s="131"/>
      <c r="C30" s="135"/>
      <c r="D30" s="132"/>
      <c r="E30" s="132"/>
      <c r="F30" s="132"/>
      <c r="G30" s="132"/>
      <c r="H30" s="132"/>
      <c r="I30" s="136"/>
      <c r="J30" s="132"/>
      <c r="K30" s="132"/>
      <c r="L30" s="135"/>
      <c r="M30" s="135"/>
      <c r="N30" s="135"/>
      <c r="O30" s="135"/>
      <c r="P30" s="135"/>
      <c r="Q30" s="135"/>
      <c r="R30" s="132"/>
      <c r="S30" s="132"/>
      <c r="T30" s="132"/>
      <c r="U30" s="132"/>
    </row>
    <row r="31" spans="2:21" s="96" customFormat="1" ht="30" customHeight="1" x14ac:dyDescent="0.2">
      <c r="B31" s="131"/>
      <c r="C31" s="135"/>
      <c r="D31" s="132"/>
      <c r="E31" s="132"/>
      <c r="F31" s="132"/>
      <c r="G31" s="132"/>
      <c r="H31" s="132"/>
      <c r="I31" s="136"/>
      <c r="J31" s="132"/>
      <c r="K31" s="132"/>
      <c r="L31" s="135"/>
      <c r="M31" s="135"/>
      <c r="N31" s="135"/>
      <c r="O31" s="135"/>
      <c r="P31" s="135"/>
      <c r="Q31" s="135"/>
      <c r="R31" s="132"/>
      <c r="S31" s="132"/>
      <c r="T31" s="132"/>
      <c r="U31" s="132"/>
    </row>
    <row r="32" spans="2:21" s="96" customFormat="1" ht="30" customHeight="1" x14ac:dyDescent="0.2">
      <c r="B32" s="131"/>
      <c r="C32" s="135"/>
      <c r="D32" s="132"/>
      <c r="E32" s="132"/>
      <c r="F32" s="132"/>
      <c r="G32" s="132"/>
      <c r="H32" s="132"/>
      <c r="I32" s="136"/>
      <c r="J32" s="132"/>
      <c r="K32" s="132"/>
      <c r="L32" s="135"/>
      <c r="M32" s="135"/>
      <c r="N32" s="135"/>
      <c r="O32" s="135"/>
      <c r="P32" s="135"/>
      <c r="Q32" s="135"/>
      <c r="R32" s="132"/>
      <c r="S32" s="132"/>
      <c r="T32" s="132"/>
      <c r="U32" s="132"/>
    </row>
    <row r="33" spans="2:21" s="96" customFormat="1" ht="30" customHeight="1" x14ac:dyDescent="0.2">
      <c r="B33" s="131"/>
      <c r="C33" s="135"/>
      <c r="D33" s="132"/>
      <c r="E33" s="132"/>
      <c r="F33" s="132"/>
      <c r="G33" s="132"/>
      <c r="H33" s="132"/>
      <c r="I33" s="136"/>
      <c r="J33" s="132"/>
      <c r="K33" s="132"/>
      <c r="L33" s="135"/>
      <c r="M33" s="135"/>
      <c r="N33" s="135"/>
      <c r="O33" s="135"/>
      <c r="P33" s="135"/>
      <c r="Q33" s="135"/>
      <c r="R33" s="132"/>
      <c r="S33" s="132"/>
      <c r="T33" s="132"/>
      <c r="U33" s="132"/>
    </row>
    <row r="34" spans="2:21" s="96" customFormat="1" ht="30" customHeight="1" x14ac:dyDescent="0.2">
      <c r="B34" s="131"/>
      <c r="C34" s="135"/>
      <c r="D34" s="132"/>
      <c r="E34" s="132"/>
      <c r="F34" s="132"/>
      <c r="G34" s="132"/>
      <c r="H34" s="132"/>
      <c r="I34" s="136"/>
      <c r="J34" s="132"/>
      <c r="K34" s="132"/>
      <c r="L34" s="135"/>
      <c r="M34" s="135"/>
      <c r="N34" s="135"/>
      <c r="O34" s="135"/>
      <c r="P34" s="135"/>
      <c r="Q34" s="135"/>
      <c r="R34" s="132"/>
      <c r="S34" s="132"/>
      <c r="T34" s="132"/>
      <c r="U34" s="132"/>
    </row>
    <row r="35" spans="2:21" s="96" customFormat="1" ht="30" customHeight="1" x14ac:dyDescent="0.2">
      <c r="B35" s="131"/>
      <c r="C35" s="135"/>
      <c r="D35" s="132"/>
      <c r="E35" s="132"/>
      <c r="F35" s="132"/>
      <c r="G35" s="132"/>
      <c r="H35" s="132"/>
      <c r="I35" s="136"/>
      <c r="J35" s="132"/>
      <c r="K35" s="132"/>
      <c r="L35" s="135"/>
      <c r="M35" s="135"/>
      <c r="N35" s="135"/>
      <c r="O35" s="135"/>
      <c r="P35" s="135"/>
      <c r="Q35" s="135"/>
      <c r="R35" s="132"/>
      <c r="S35" s="132"/>
      <c r="T35" s="132"/>
      <c r="U35" s="132"/>
    </row>
    <row r="36" spans="2:21" s="96" customFormat="1" ht="30" customHeight="1" x14ac:dyDescent="0.2">
      <c r="B36" s="131"/>
      <c r="C36" s="135"/>
      <c r="D36" s="132"/>
      <c r="E36" s="132"/>
      <c r="F36" s="132"/>
      <c r="G36" s="132"/>
      <c r="H36" s="132"/>
      <c r="I36" s="136"/>
      <c r="J36" s="132"/>
      <c r="K36" s="132"/>
      <c r="L36" s="135"/>
      <c r="M36" s="135"/>
      <c r="N36" s="135"/>
      <c r="O36" s="135"/>
      <c r="P36" s="135"/>
      <c r="Q36" s="135"/>
      <c r="R36" s="132"/>
      <c r="S36" s="132"/>
      <c r="T36" s="132"/>
      <c r="U36" s="132"/>
    </row>
    <row r="37" spans="2:21" s="96" customFormat="1" ht="30" customHeight="1" x14ac:dyDescent="0.2">
      <c r="B37" s="131"/>
      <c r="C37" s="135"/>
      <c r="D37" s="132"/>
      <c r="E37" s="132"/>
      <c r="F37" s="132"/>
      <c r="G37" s="132"/>
      <c r="H37" s="132"/>
      <c r="I37" s="136"/>
      <c r="J37" s="132"/>
      <c r="K37" s="132"/>
      <c r="L37" s="135"/>
      <c r="M37" s="135"/>
      <c r="N37" s="135"/>
      <c r="O37" s="135"/>
      <c r="P37" s="135"/>
      <c r="Q37" s="135"/>
      <c r="R37" s="132"/>
      <c r="S37" s="132"/>
      <c r="T37" s="132"/>
      <c r="U37" s="132"/>
    </row>
    <row r="38" spans="2:21" s="96" customFormat="1" ht="30" customHeight="1" x14ac:dyDescent="0.2">
      <c r="B38" s="131"/>
      <c r="C38" s="135"/>
      <c r="D38" s="132"/>
      <c r="E38" s="132"/>
      <c r="F38" s="132"/>
      <c r="G38" s="132"/>
      <c r="H38" s="132"/>
      <c r="I38" s="136"/>
      <c r="J38" s="132"/>
      <c r="K38" s="132"/>
      <c r="L38" s="135"/>
      <c r="M38" s="135"/>
      <c r="N38" s="135"/>
      <c r="O38" s="135"/>
      <c r="P38" s="135"/>
      <c r="Q38" s="135"/>
      <c r="R38" s="132"/>
      <c r="S38" s="132"/>
      <c r="T38" s="132"/>
      <c r="U38" s="132"/>
    </row>
    <row r="39" spans="2:21" s="96" customFormat="1" ht="30" customHeight="1" x14ac:dyDescent="0.2">
      <c r="B39" s="131"/>
      <c r="C39" s="135"/>
      <c r="D39" s="132"/>
      <c r="E39" s="132"/>
      <c r="F39" s="132"/>
      <c r="G39" s="132"/>
      <c r="H39" s="132"/>
      <c r="I39" s="136"/>
      <c r="J39" s="132"/>
      <c r="K39" s="132"/>
      <c r="L39" s="135"/>
      <c r="M39" s="135"/>
      <c r="N39" s="135"/>
      <c r="O39" s="135"/>
      <c r="P39" s="135"/>
      <c r="Q39" s="135"/>
      <c r="R39" s="132"/>
      <c r="S39" s="132"/>
      <c r="T39" s="132"/>
      <c r="U39" s="132"/>
    </row>
    <row r="40" spans="2:21" s="96" customFormat="1" ht="30" customHeight="1" x14ac:dyDescent="0.2">
      <c r="B40" s="131"/>
      <c r="C40" s="135"/>
      <c r="D40" s="132"/>
      <c r="E40" s="132"/>
      <c r="F40" s="132"/>
      <c r="G40" s="132"/>
      <c r="H40" s="132"/>
      <c r="I40" s="136"/>
      <c r="J40" s="132"/>
      <c r="K40" s="132"/>
      <c r="L40" s="135"/>
      <c r="M40" s="135"/>
      <c r="N40" s="135"/>
      <c r="O40" s="135"/>
      <c r="P40" s="135"/>
      <c r="Q40" s="135"/>
      <c r="R40" s="132"/>
      <c r="S40" s="132"/>
      <c r="T40" s="132"/>
      <c r="U40" s="132"/>
    </row>
    <row r="41" spans="2:21" s="96" customFormat="1" ht="30" customHeight="1" x14ac:dyDescent="0.2">
      <c r="B41" s="131"/>
      <c r="C41" s="135"/>
      <c r="D41" s="132"/>
      <c r="E41" s="132"/>
      <c r="F41" s="132"/>
      <c r="G41" s="132"/>
      <c r="H41" s="132"/>
      <c r="I41" s="136"/>
      <c r="J41" s="132"/>
      <c r="K41" s="132"/>
      <c r="L41" s="135"/>
      <c r="M41" s="135"/>
      <c r="N41" s="135"/>
      <c r="O41" s="135"/>
      <c r="P41" s="135"/>
      <c r="Q41" s="135"/>
      <c r="R41" s="132"/>
      <c r="S41" s="132"/>
      <c r="T41" s="132"/>
      <c r="U41" s="132"/>
    </row>
    <row r="42" spans="2:21" s="96" customFormat="1" ht="30" customHeight="1" x14ac:dyDescent="0.2">
      <c r="B42" s="131"/>
      <c r="C42" s="135"/>
      <c r="D42" s="132"/>
      <c r="E42" s="132"/>
      <c r="F42" s="132"/>
      <c r="G42" s="132"/>
      <c r="H42" s="132"/>
      <c r="I42" s="136"/>
      <c r="J42" s="132"/>
      <c r="K42" s="132"/>
      <c r="L42" s="135"/>
      <c r="M42" s="135"/>
      <c r="N42" s="135"/>
      <c r="O42" s="135"/>
      <c r="P42" s="135"/>
      <c r="Q42" s="135"/>
      <c r="R42" s="132"/>
      <c r="S42" s="132"/>
      <c r="T42" s="132"/>
      <c r="U42" s="132"/>
    </row>
    <row r="43" spans="2:21" s="96" customFormat="1" ht="30" customHeight="1" x14ac:dyDescent="0.2">
      <c r="B43" s="131"/>
      <c r="C43" s="135"/>
      <c r="D43" s="132"/>
      <c r="E43" s="132"/>
      <c r="F43" s="132"/>
      <c r="G43" s="132"/>
      <c r="H43" s="132"/>
      <c r="I43" s="136"/>
      <c r="J43" s="132"/>
      <c r="K43" s="132"/>
      <c r="L43" s="135"/>
      <c r="M43" s="135"/>
      <c r="N43" s="135"/>
      <c r="O43" s="135"/>
      <c r="P43" s="135"/>
      <c r="Q43" s="135"/>
      <c r="R43" s="132"/>
      <c r="S43" s="132"/>
      <c r="T43" s="132"/>
      <c r="U43" s="132"/>
    </row>
    <row r="44" spans="2:21" s="96" customFormat="1" ht="30" customHeight="1" x14ac:dyDescent="0.2">
      <c r="B44" s="131"/>
      <c r="C44" s="135"/>
      <c r="D44" s="132"/>
      <c r="E44" s="132"/>
      <c r="F44" s="132"/>
      <c r="G44" s="132"/>
      <c r="H44" s="132"/>
      <c r="I44" s="136"/>
      <c r="J44" s="132"/>
      <c r="K44" s="132"/>
      <c r="L44" s="135"/>
      <c r="M44" s="135"/>
      <c r="N44" s="135"/>
      <c r="O44" s="135"/>
      <c r="P44" s="135"/>
      <c r="Q44" s="135"/>
      <c r="R44" s="132"/>
      <c r="S44" s="132"/>
      <c r="T44" s="132"/>
      <c r="U44" s="132"/>
    </row>
    <row r="45" spans="2:21" s="96" customFormat="1" ht="30" customHeight="1" x14ac:dyDescent="0.2">
      <c r="B45" s="131"/>
      <c r="C45" s="135"/>
      <c r="D45" s="132"/>
      <c r="E45" s="132"/>
      <c r="F45" s="132"/>
      <c r="G45" s="132"/>
      <c r="H45" s="132"/>
      <c r="I45" s="136"/>
      <c r="J45" s="132"/>
      <c r="K45" s="132"/>
      <c r="L45" s="135"/>
      <c r="M45" s="135"/>
      <c r="N45" s="135"/>
      <c r="O45" s="135"/>
      <c r="P45" s="135"/>
      <c r="Q45" s="135"/>
      <c r="R45" s="132"/>
      <c r="S45" s="132"/>
      <c r="T45" s="132"/>
      <c r="U45" s="132"/>
    </row>
    <row r="46" spans="2:21" s="96" customFormat="1" ht="30" customHeight="1" x14ac:dyDescent="0.2">
      <c r="B46" s="131"/>
      <c r="C46" s="135"/>
      <c r="D46" s="132"/>
      <c r="E46" s="132"/>
      <c r="F46" s="132"/>
      <c r="G46" s="132"/>
      <c r="H46" s="132"/>
      <c r="I46" s="136"/>
      <c r="J46" s="132"/>
      <c r="K46" s="132"/>
      <c r="L46" s="135"/>
      <c r="M46" s="135"/>
      <c r="N46" s="135"/>
      <c r="O46" s="135"/>
      <c r="P46" s="135"/>
      <c r="Q46" s="135"/>
      <c r="R46" s="132"/>
      <c r="S46" s="132"/>
      <c r="T46" s="132"/>
      <c r="U46" s="132"/>
    </row>
    <row r="47" spans="2:21" s="96" customFormat="1" ht="30" customHeight="1" x14ac:dyDescent="0.2">
      <c r="B47" s="131"/>
      <c r="C47" s="135"/>
      <c r="D47" s="132"/>
      <c r="E47" s="132"/>
      <c r="F47" s="132"/>
      <c r="G47" s="132"/>
      <c r="H47" s="132"/>
      <c r="I47" s="136"/>
      <c r="J47" s="132"/>
      <c r="K47" s="132"/>
      <c r="L47" s="135"/>
      <c r="M47" s="135"/>
      <c r="N47" s="135"/>
      <c r="O47" s="135"/>
      <c r="P47" s="135"/>
      <c r="Q47" s="135"/>
      <c r="R47" s="132"/>
      <c r="S47" s="132"/>
      <c r="T47" s="132"/>
      <c r="U47" s="132"/>
    </row>
    <row r="48" spans="2:21" s="96" customFormat="1" ht="30" customHeight="1" x14ac:dyDescent="0.2">
      <c r="B48" s="131"/>
      <c r="C48" s="135"/>
      <c r="D48" s="132"/>
      <c r="E48" s="132"/>
      <c r="F48" s="132"/>
      <c r="G48" s="132"/>
      <c r="H48" s="132"/>
      <c r="I48" s="136"/>
      <c r="J48" s="132"/>
      <c r="K48" s="132"/>
      <c r="L48" s="135"/>
      <c r="M48" s="135"/>
      <c r="N48" s="135"/>
      <c r="O48" s="135"/>
      <c r="P48" s="135"/>
      <c r="Q48" s="135"/>
      <c r="R48" s="132"/>
      <c r="S48" s="132"/>
      <c r="T48" s="132"/>
      <c r="U48" s="132"/>
    </row>
    <row r="49" spans="2:21" s="96" customFormat="1" ht="30" customHeight="1" x14ac:dyDescent="0.2">
      <c r="B49" s="131"/>
      <c r="C49" s="135"/>
      <c r="D49" s="132"/>
      <c r="E49" s="132"/>
      <c r="F49" s="132"/>
      <c r="G49" s="132"/>
      <c r="H49" s="132"/>
      <c r="I49" s="136"/>
      <c r="J49" s="132"/>
      <c r="K49" s="132"/>
      <c r="L49" s="135"/>
      <c r="M49" s="135"/>
      <c r="N49" s="135"/>
      <c r="O49" s="135"/>
      <c r="P49" s="135"/>
      <c r="Q49" s="135"/>
      <c r="R49" s="132"/>
      <c r="S49" s="132"/>
      <c r="T49" s="132"/>
      <c r="U49" s="132"/>
    </row>
    <row r="50" spans="2:21" s="96" customFormat="1" ht="30" customHeight="1" x14ac:dyDescent="0.2">
      <c r="B50" s="131"/>
      <c r="C50" s="135"/>
      <c r="D50" s="132"/>
      <c r="E50" s="132"/>
      <c r="F50" s="132"/>
      <c r="G50" s="132"/>
      <c r="H50" s="132"/>
      <c r="I50" s="136"/>
      <c r="J50" s="132"/>
      <c r="K50" s="132"/>
      <c r="L50" s="135"/>
      <c r="M50" s="135"/>
      <c r="N50" s="135"/>
      <c r="O50" s="135"/>
      <c r="P50" s="135"/>
      <c r="Q50" s="135"/>
      <c r="R50" s="132"/>
      <c r="S50" s="132"/>
      <c r="T50" s="132"/>
      <c r="U50" s="132"/>
    </row>
    <row r="51" spans="2:21" s="96" customFormat="1" ht="30" customHeight="1" x14ac:dyDescent="0.2">
      <c r="B51" s="131"/>
      <c r="C51" s="135"/>
      <c r="D51" s="132"/>
      <c r="E51" s="132"/>
      <c r="F51" s="132"/>
      <c r="G51" s="132"/>
      <c r="H51" s="132"/>
      <c r="I51" s="136"/>
      <c r="J51" s="132"/>
      <c r="K51" s="132"/>
      <c r="L51" s="135"/>
      <c r="M51" s="135"/>
      <c r="N51" s="135"/>
      <c r="O51" s="135"/>
      <c r="P51" s="135"/>
      <c r="Q51" s="135"/>
      <c r="R51" s="132"/>
      <c r="S51" s="132"/>
      <c r="T51" s="132"/>
      <c r="U51" s="132"/>
    </row>
    <row r="52" spans="2:21" s="96" customFormat="1" ht="30" customHeight="1" x14ac:dyDescent="0.2">
      <c r="B52" s="131"/>
      <c r="C52" s="135"/>
      <c r="D52" s="132"/>
      <c r="E52" s="132"/>
      <c r="F52" s="132"/>
      <c r="G52" s="132"/>
      <c r="H52" s="132"/>
      <c r="I52" s="136"/>
      <c r="J52" s="132"/>
      <c r="K52" s="132"/>
      <c r="L52" s="135"/>
      <c r="M52" s="135"/>
      <c r="N52" s="135"/>
      <c r="O52" s="135"/>
      <c r="P52" s="135"/>
      <c r="Q52" s="135"/>
      <c r="R52" s="132"/>
      <c r="S52" s="132"/>
      <c r="T52" s="132"/>
      <c r="U52" s="132"/>
    </row>
    <row r="53" spans="2:21" s="96" customFormat="1" ht="30" customHeight="1" x14ac:dyDescent="0.2">
      <c r="B53" s="131"/>
      <c r="C53" s="135"/>
      <c r="D53" s="132"/>
      <c r="E53" s="132"/>
      <c r="F53" s="132"/>
      <c r="G53" s="132"/>
      <c r="H53" s="132"/>
      <c r="I53" s="136"/>
      <c r="J53" s="132"/>
      <c r="K53" s="132"/>
      <c r="L53" s="135"/>
      <c r="M53" s="135"/>
      <c r="N53" s="135"/>
      <c r="O53" s="135"/>
      <c r="P53" s="135"/>
      <c r="Q53" s="135"/>
      <c r="R53" s="132"/>
      <c r="S53" s="132"/>
      <c r="T53" s="132"/>
      <c r="U53" s="132"/>
    </row>
    <row r="54" spans="2:21" s="96" customFormat="1" ht="30" customHeight="1" x14ac:dyDescent="0.2">
      <c r="B54" s="131"/>
      <c r="C54" s="135"/>
      <c r="D54" s="132"/>
      <c r="E54" s="132"/>
      <c r="F54" s="132"/>
      <c r="G54" s="132"/>
      <c r="H54" s="132"/>
      <c r="I54" s="136"/>
      <c r="J54" s="132"/>
      <c r="K54" s="132"/>
      <c r="L54" s="135"/>
      <c r="M54" s="135"/>
      <c r="N54" s="135"/>
      <c r="O54" s="135"/>
      <c r="P54" s="135"/>
      <c r="Q54" s="135"/>
      <c r="R54" s="132"/>
      <c r="S54" s="132"/>
      <c r="T54" s="132"/>
      <c r="U54" s="132"/>
    </row>
    <row r="55" spans="2:21" s="96" customFormat="1" ht="30" customHeight="1" x14ac:dyDescent="0.2">
      <c r="B55" s="131"/>
      <c r="C55" s="135"/>
      <c r="D55" s="132"/>
      <c r="E55" s="132"/>
      <c r="F55" s="132"/>
      <c r="G55" s="132"/>
      <c r="H55" s="132"/>
      <c r="I55" s="136"/>
      <c r="J55" s="132"/>
      <c r="K55" s="132"/>
      <c r="L55" s="135"/>
      <c r="M55" s="135"/>
      <c r="N55" s="135"/>
      <c r="O55" s="135"/>
      <c r="P55" s="135"/>
      <c r="Q55" s="135"/>
      <c r="R55" s="132"/>
      <c r="S55" s="132"/>
      <c r="T55" s="132"/>
      <c r="U55" s="132"/>
    </row>
    <row r="56" spans="2:21" s="96" customFormat="1" ht="30" customHeight="1" x14ac:dyDescent="0.2">
      <c r="B56" s="131"/>
      <c r="C56" s="135"/>
      <c r="D56" s="132"/>
      <c r="E56" s="132"/>
      <c r="F56" s="132"/>
      <c r="G56" s="132"/>
      <c r="H56" s="132"/>
      <c r="I56" s="136"/>
      <c r="J56" s="132"/>
      <c r="K56" s="132"/>
      <c r="L56" s="135"/>
      <c r="M56" s="135"/>
      <c r="N56" s="135"/>
      <c r="O56" s="135"/>
      <c r="P56" s="135"/>
      <c r="Q56" s="135"/>
      <c r="R56" s="132"/>
      <c r="S56" s="132"/>
      <c r="T56" s="132"/>
      <c r="U56" s="132"/>
    </row>
    <row r="57" spans="2:21" s="96" customFormat="1" ht="30" customHeight="1" x14ac:dyDescent="0.2">
      <c r="B57" s="131"/>
      <c r="C57" s="135"/>
      <c r="D57" s="132"/>
      <c r="E57" s="132"/>
      <c r="F57" s="132"/>
      <c r="G57" s="132"/>
      <c r="H57" s="132"/>
      <c r="I57" s="136"/>
      <c r="J57" s="132"/>
      <c r="K57" s="132"/>
      <c r="L57" s="135"/>
      <c r="M57" s="135"/>
      <c r="N57" s="135"/>
      <c r="O57" s="135"/>
      <c r="P57" s="135"/>
      <c r="Q57" s="135"/>
      <c r="R57" s="132"/>
      <c r="S57" s="132"/>
      <c r="T57" s="132"/>
      <c r="U57" s="132"/>
    </row>
    <row r="58" spans="2:21" s="96" customFormat="1" ht="30" customHeight="1" x14ac:dyDescent="0.2">
      <c r="B58" s="131"/>
      <c r="C58" s="135"/>
      <c r="D58" s="132"/>
      <c r="E58" s="132"/>
      <c r="F58" s="132"/>
      <c r="G58" s="132"/>
      <c r="H58" s="132"/>
      <c r="I58" s="136"/>
      <c r="J58" s="132"/>
      <c r="K58" s="132"/>
      <c r="L58" s="135"/>
      <c r="M58" s="135"/>
      <c r="N58" s="135"/>
      <c r="O58" s="135"/>
      <c r="P58" s="135"/>
      <c r="Q58" s="135"/>
      <c r="R58" s="132"/>
      <c r="S58" s="132"/>
      <c r="T58" s="132"/>
      <c r="U58" s="132"/>
    </row>
    <row r="59" spans="2:21" s="96" customFormat="1" ht="30" customHeight="1" x14ac:dyDescent="0.2">
      <c r="B59" s="131"/>
      <c r="C59" s="135"/>
      <c r="D59" s="132"/>
      <c r="E59" s="132"/>
      <c r="F59" s="132"/>
      <c r="G59" s="132"/>
      <c r="H59" s="132"/>
      <c r="I59" s="136"/>
      <c r="J59" s="132"/>
      <c r="K59" s="132"/>
      <c r="L59" s="135"/>
      <c r="M59" s="135"/>
      <c r="N59" s="135"/>
      <c r="O59" s="135"/>
      <c r="P59" s="135"/>
      <c r="Q59" s="135"/>
      <c r="R59" s="132"/>
      <c r="S59" s="132"/>
      <c r="T59" s="132"/>
      <c r="U59" s="132"/>
    </row>
    <row r="60" spans="2:21" s="96" customFormat="1" ht="30" customHeight="1" x14ac:dyDescent="0.2">
      <c r="B60" s="131"/>
      <c r="C60" s="135"/>
      <c r="D60" s="132"/>
      <c r="E60" s="132"/>
      <c r="F60" s="132"/>
      <c r="G60" s="132"/>
      <c r="H60" s="132"/>
      <c r="I60" s="136"/>
      <c r="J60" s="132"/>
      <c r="K60" s="132"/>
      <c r="L60" s="135"/>
      <c r="M60" s="135"/>
      <c r="N60" s="135"/>
      <c r="O60" s="135"/>
      <c r="P60" s="135"/>
      <c r="Q60" s="135"/>
      <c r="R60" s="132"/>
      <c r="S60" s="132"/>
      <c r="T60" s="132"/>
      <c r="U60" s="132"/>
    </row>
    <row r="61" spans="2:21" s="96" customFormat="1" ht="30" customHeight="1" x14ac:dyDescent="0.2">
      <c r="B61" s="131"/>
      <c r="C61" s="135"/>
      <c r="D61" s="132"/>
      <c r="E61" s="132"/>
      <c r="F61" s="132"/>
      <c r="G61" s="132"/>
      <c r="H61" s="132"/>
      <c r="I61" s="136"/>
      <c r="J61" s="132"/>
      <c r="K61" s="132"/>
      <c r="L61" s="135"/>
      <c r="M61" s="135"/>
      <c r="N61" s="135"/>
      <c r="O61" s="135"/>
      <c r="P61" s="135"/>
      <c r="Q61" s="135"/>
      <c r="R61" s="132"/>
      <c r="S61" s="132"/>
      <c r="T61" s="132"/>
      <c r="U61" s="132"/>
    </row>
    <row r="62" spans="2:21" s="96" customFormat="1" ht="30" customHeight="1" x14ac:dyDescent="0.2">
      <c r="B62" s="131"/>
      <c r="C62" s="135"/>
      <c r="D62" s="132"/>
      <c r="E62" s="132"/>
      <c r="F62" s="132"/>
      <c r="G62" s="132"/>
      <c r="H62" s="132"/>
      <c r="I62" s="136"/>
      <c r="J62" s="132"/>
      <c r="K62" s="132"/>
      <c r="L62" s="135"/>
      <c r="M62" s="135"/>
      <c r="N62" s="135"/>
      <c r="O62" s="135"/>
      <c r="P62" s="135"/>
      <c r="Q62" s="135"/>
      <c r="R62" s="132"/>
      <c r="S62" s="132"/>
      <c r="T62" s="132"/>
      <c r="U62" s="132"/>
    </row>
    <row r="63" spans="2:21" s="96" customFormat="1" ht="30" customHeight="1" x14ac:dyDescent="0.2">
      <c r="B63" s="131"/>
      <c r="C63" s="135"/>
      <c r="D63" s="132"/>
      <c r="E63" s="132"/>
      <c r="F63" s="132"/>
      <c r="G63" s="132"/>
      <c r="H63" s="132"/>
      <c r="I63" s="136"/>
      <c r="J63" s="132"/>
      <c r="K63" s="132"/>
      <c r="L63" s="135"/>
      <c r="M63" s="135"/>
      <c r="N63" s="135"/>
      <c r="O63" s="135"/>
      <c r="P63" s="135"/>
      <c r="Q63" s="135"/>
      <c r="R63" s="132"/>
      <c r="S63" s="132"/>
      <c r="T63" s="132"/>
      <c r="U63" s="132"/>
    </row>
    <row r="64" spans="2:21" s="96" customFormat="1" ht="30" customHeight="1" x14ac:dyDescent="0.2">
      <c r="B64" s="131"/>
      <c r="C64" s="135"/>
      <c r="D64" s="132"/>
      <c r="E64" s="132"/>
      <c r="F64" s="132"/>
      <c r="G64" s="132"/>
      <c r="H64" s="132"/>
      <c r="I64" s="136"/>
      <c r="J64" s="132"/>
      <c r="K64" s="132"/>
      <c r="L64" s="135"/>
      <c r="M64" s="135"/>
      <c r="N64" s="135"/>
      <c r="O64" s="135"/>
      <c r="P64" s="135"/>
      <c r="Q64" s="135"/>
      <c r="R64" s="132"/>
      <c r="S64" s="132"/>
      <c r="T64" s="132"/>
      <c r="U64" s="132"/>
    </row>
    <row r="65" spans="2:21" s="96" customFormat="1" ht="30" customHeight="1" x14ac:dyDescent="0.2">
      <c r="B65" s="131"/>
      <c r="C65" s="135"/>
      <c r="D65" s="132"/>
      <c r="E65" s="132"/>
      <c r="F65" s="132"/>
      <c r="G65" s="132"/>
      <c r="H65" s="132"/>
      <c r="I65" s="136"/>
      <c r="J65" s="132"/>
      <c r="K65" s="132"/>
      <c r="L65" s="135"/>
      <c r="M65" s="135"/>
      <c r="N65" s="135"/>
      <c r="O65" s="135"/>
      <c r="P65" s="135"/>
      <c r="Q65" s="135"/>
      <c r="R65" s="132"/>
      <c r="S65" s="132"/>
      <c r="T65" s="132"/>
      <c r="U65" s="132"/>
    </row>
    <row r="66" spans="2:21" s="96" customFormat="1" ht="30" customHeight="1" x14ac:dyDescent="0.2">
      <c r="B66" s="131"/>
      <c r="C66" s="135"/>
      <c r="D66" s="132"/>
      <c r="E66" s="132"/>
      <c r="F66" s="132"/>
      <c r="G66" s="132"/>
      <c r="H66" s="132"/>
      <c r="I66" s="136"/>
      <c r="J66" s="132"/>
      <c r="K66" s="132"/>
      <c r="L66" s="135"/>
      <c r="M66" s="135"/>
      <c r="N66" s="135"/>
      <c r="O66" s="135"/>
      <c r="P66" s="135"/>
      <c r="Q66" s="135"/>
      <c r="R66" s="132"/>
      <c r="S66" s="132"/>
      <c r="T66" s="132"/>
      <c r="U66" s="132"/>
    </row>
    <row r="67" spans="2:21" s="96" customFormat="1" ht="30" customHeight="1" x14ac:dyDescent="0.2">
      <c r="B67" s="131"/>
      <c r="C67" s="135"/>
      <c r="D67" s="132"/>
      <c r="E67" s="132"/>
      <c r="F67" s="132"/>
      <c r="G67" s="132"/>
      <c r="H67" s="132"/>
      <c r="I67" s="136"/>
      <c r="J67" s="132"/>
      <c r="K67" s="132"/>
      <c r="L67" s="135"/>
      <c r="M67" s="135"/>
      <c r="N67" s="135"/>
      <c r="O67" s="135"/>
      <c r="P67" s="135"/>
      <c r="Q67" s="135"/>
      <c r="R67" s="132"/>
      <c r="S67" s="132"/>
      <c r="T67" s="132"/>
      <c r="U67" s="132"/>
    </row>
    <row r="68" spans="2:21" s="96" customFormat="1" ht="30" customHeight="1" x14ac:dyDescent="0.2">
      <c r="B68" s="131"/>
      <c r="C68" s="135"/>
      <c r="D68" s="132"/>
      <c r="E68" s="132"/>
      <c r="F68" s="132"/>
      <c r="G68" s="132"/>
      <c r="H68" s="132"/>
      <c r="I68" s="136"/>
      <c r="J68" s="132"/>
      <c r="K68" s="132"/>
      <c r="L68" s="135"/>
      <c r="M68" s="135"/>
      <c r="N68" s="135"/>
      <c r="O68" s="135"/>
      <c r="P68" s="135"/>
      <c r="Q68" s="135"/>
      <c r="R68" s="132"/>
      <c r="S68" s="132"/>
      <c r="T68" s="132"/>
      <c r="U68" s="132"/>
    </row>
    <row r="69" spans="2:21" s="96" customFormat="1" ht="30" customHeight="1" x14ac:dyDescent="0.2">
      <c r="B69" s="131"/>
      <c r="C69" s="135"/>
      <c r="D69" s="132"/>
      <c r="E69" s="132"/>
      <c r="F69" s="132"/>
      <c r="G69" s="132"/>
      <c r="H69" s="132"/>
      <c r="I69" s="136"/>
      <c r="J69" s="132"/>
      <c r="K69" s="132"/>
      <c r="L69" s="135"/>
      <c r="M69" s="135"/>
      <c r="N69" s="135"/>
      <c r="O69" s="135"/>
      <c r="P69" s="135"/>
      <c r="Q69" s="135"/>
      <c r="R69" s="132"/>
      <c r="S69" s="132"/>
      <c r="T69" s="132"/>
      <c r="U69" s="132"/>
    </row>
    <row r="70" spans="2:21" s="96" customFormat="1" ht="30" customHeight="1" x14ac:dyDescent="0.2">
      <c r="B70" s="131"/>
      <c r="C70" s="135"/>
      <c r="D70" s="132"/>
      <c r="E70" s="132"/>
      <c r="F70" s="132"/>
      <c r="G70" s="132"/>
      <c r="H70" s="132"/>
      <c r="I70" s="136"/>
      <c r="J70" s="132"/>
      <c r="K70" s="132"/>
      <c r="L70" s="135"/>
      <c r="M70" s="135"/>
      <c r="N70" s="135"/>
      <c r="O70" s="135"/>
      <c r="P70" s="135"/>
      <c r="Q70" s="135"/>
      <c r="R70" s="132"/>
      <c r="S70" s="132"/>
      <c r="T70" s="132"/>
      <c r="U70" s="132"/>
    </row>
    <row r="71" spans="2:21" s="96" customFormat="1" ht="30" customHeight="1" x14ac:dyDescent="0.2">
      <c r="B71" s="131"/>
      <c r="C71" s="135"/>
      <c r="D71" s="132"/>
      <c r="E71" s="132"/>
      <c r="F71" s="132"/>
      <c r="G71" s="132"/>
      <c r="H71" s="132"/>
      <c r="I71" s="136"/>
      <c r="J71" s="132"/>
      <c r="K71" s="132"/>
      <c r="L71" s="135"/>
      <c r="M71" s="135"/>
      <c r="N71" s="135"/>
      <c r="O71" s="135"/>
      <c r="P71" s="135"/>
      <c r="Q71" s="135"/>
      <c r="R71" s="132"/>
      <c r="S71" s="132"/>
      <c r="T71" s="132"/>
      <c r="U71" s="132"/>
    </row>
    <row r="72" spans="2:21" s="96" customFormat="1" ht="30" customHeight="1" x14ac:dyDescent="0.2">
      <c r="B72" s="131"/>
      <c r="C72" s="135"/>
      <c r="D72" s="132"/>
      <c r="E72" s="132"/>
      <c r="F72" s="132"/>
      <c r="G72" s="132"/>
      <c r="H72" s="132"/>
      <c r="I72" s="136"/>
      <c r="J72" s="132"/>
      <c r="K72" s="132"/>
      <c r="L72" s="135"/>
      <c r="M72" s="135"/>
      <c r="N72" s="135"/>
      <c r="O72" s="135"/>
      <c r="P72" s="135"/>
      <c r="Q72" s="135"/>
      <c r="R72" s="132"/>
      <c r="S72" s="132"/>
      <c r="T72" s="132"/>
      <c r="U72" s="132"/>
    </row>
    <row r="73" spans="2:21" s="96" customFormat="1" ht="30" customHeight="1" x14ac:dyDescent="0.2">
      <c r="B73" s="131"/>
      <c r="C73" s="135"/>
      <c r="D73" s="132"/>
      <c r="E73" s="132"/>
      <c r="F73" s="132"/>
      <c r="G73" s="132"/>
      <c r="H73" s="132"/>
      <c r="I73" s="136"/>
      <c r="J73" s="132"/>
      <c r="K73" s="132"/>
      <c r="L73" s="135"/>
      <c r="M73" s="135"/>
      <c r="N73" s="135"/>
      <c r="O73" s="135"/>
      <c r="P73" s="135"/>
      <c r="Q73" s="135"/>
      <c r="R73" s="132"/>
      <c r="S73" s="132"/>
      <c r="T73" s="132"/>
      <c r="U73" s="132"/>
    </row>
    <row r="74" spans="2:21" s="96" customFormat="1" ht="30" customHeight="1" x14ac:dyDescent="0.2">
      <c r="B74" s="131"/>
      <c r="C74" s="135"/>
      <c r="D74" s="132"/>
      <c r="E74" s="132"/>
      <c r="F74" s="132"/>
      <c r="G74" s="132"/>
      <c r="H74" s="132"/>
      <c r="I74" s="136"/>
      <c r="J74" s="132"/>
      <c r="K74" s="132"/>
      <c r="L74" s="135"/>
      <c r="M74" s="135"/>
      <c r="N74" s="135"/>
      <c r="O74" s="135"/>
      <c r="P74" s="135"/>
      <c r="Q74" s="135"/>
      <c r="R74" s="132"/>
      <c r="S74" s="132"/>
      <c r="T74" s="132"/>
      <c r="U74" s="132"/>
    </row>
    <row r="75" spans="2:21" s="96" customFormat="1" ht="30" customHeight="1" x14ac:dyDescent="0.2">
      <c r="B75" s="131"/>
      <c r="C75" s="135"/>
      <c r="D75" s="132"/>
      <c r="E75" s="132"/>
      <c r="F75" s="132"/>
      <c r="G75" s="132"/>
      <c r="H75" s="132"/>
      <c r="I75" s="136"/>
      <c r="J75" s="132"/>
      <c r="K75" s="132"/>
      <c r="L75" s="135"/>
      <c r="M75" s="135"/>
      <c r="N75" s="135"/>
      <c r="O75" s="135"/>
      <c r="P75" s="135"/>
      <c r="Q75" s="135"/>
      <c r="R75" s="132"/>
      <c r="S75" s="132"/>
      <c r="T75" s="132"/>
      <c r="U75" s="132"/>
    </row>
    <row r="76" spans="2:21" s="96" customFormat="1" ht="30" customHeight="1" x14ac:dyDescent="0.2">
      <c r="B76" s="131"/>
      <c r="C76" s="135"/>
      <c r="D76" s="132"/>
      <c r="E76" s="132"/>
      <c r="F76" s="132"/>
      <c r="G76" s="132"/>
      <c r="H76" s="132"/>
      <c r="I76" s="136"/>
      <c r="J76" s="132"/>
      <c r="K76" s="132"/>
      <c r="L76" s="135"/>
      <c r="M76" s="135"/>
      <c r="N76" s="135"/>
      <c r="O76" s="135"/>
      <c r="P76" s="135"/>
      <c r="Q76" s="135"/>
      <c r="R76" s="132"/>
      <c r="S76" s="132"/>
      <c r="T76" s="132"/>
      <c r="U76" s="132"/>
    </row>
    <row r="77" spans="2:21" s="96" customFormat="1" ht="30" customHeight="1" x14ac:dyDescent="0.2">
      <c r="B77" s="131"/>
      <c r="C77" s="135"/>
      <c r="D77" s="132"/>
      <c r="E77" s="132"/>
      <c r="F77" s="132"/>
      <c r="G77" s="132"/>
      <c r="H77" s="132"/>
      <c r="I77" s="136"/>
      <c r="J77" s="132"/>
      <c r="K77" s="132"/>
      <c r="L77" s="135"/>
      <c r="M77" s="135"/>
      <c r="N77" s="135"/>
      <c r="O77" s="135"/>
      <c r="P77" s="135"/>
      <c r="Q77" s="135"/>
      <c r="R77" s="132"/>
      <c r="S77" s="132"/>
      <c r="T77" s="132"/>
      <c r="U77" s="132"/>
    </row>
    <row r="78" spans="2:21" s="96" customFormat="1" ht="30" customHeight="1" x14ac:dyDescent="0.2">
      <c r="B78" s="131"/>
      <c r="C78" s="135"/>
      <c r="D78" s="132"/>
      <c r="E78" s="132"/>
      <c r="F78" s="132"/>
      <c r="G78" s="132"/>
      <c r="H78" s="132"/>
      <c r="I78" s="136"/>
      <c r="J78" s="132"/>
      <c r="K78" s="132"/>
      <c r="L78" s="135"/>
      <c r="M78" s="135"/>
      <c r="N78" s="135"/>
      <c r="O78" s="135"/>
      <c r="P78" s="135"/>
      <c r="Q78" s="135"/>
      <c r="R78" s="132"/>
      <c r="S78" s="132"/>
      <c r="T78" s="132"/>
      <c r="U78" s="132"/>
    </row>
    <row r="79" spans="2:21" s="96" customFormat="1" ht="30" customHeight="1" x14ac:dyDescent="0.2">
      <c r="B79" s="131"/>
      <c r="C79" s="135"/>
      <c r="D79" s="132"/>
      <c r="E79" s="132"/>
      <c r="F79" s="132"/>
      <c r="G79" s="132"/>
      <c r="H79" s="132"/>
      <c r="I79" s="136"/>
      <c r="J79" s="132"/>
      <c r="K79" s="132"/>
      <c r="L79" s="135"/>
      <c r="M79" s="135"/>
      <c r="N79" s="135"/>
      <c r="O79" s="135"/>
      <c r="P79" s="135"/>
      <c r="Q79" s="135"/>
      <c r="R79" s="132"/>
      <c r="S79" s="132"/>
      <c r="T79" s="132"/>
      <c r="U79" s="132"/>
    </row>
    <row r="80" spans="2:21" s="96" customFormat="1" ht="30" customHeight="1" x14ac:dyDescent="0.2">
      <c r="B80" s="131"/>
      <c r="C80" s="135"/>
      <c r="D80" s="132"/>
      <c r="E80" s="132"/>
      <c r="F80" s="132"/>
      <c r="G80" s="132"/>
      <c r="H80" s="132"/>
      <c r="I80" s="136"/>
      <c r="J80" s="132"/>
      <c r="K80" s="132"/>
      <c r="L80" s="135"/>
      <c r="M80" s="135"/>
      <c r="N80" s="135"/>
      <c r="O80" s="135"/>
      <c r="P80" s="135"/>
      <c r="Q80" s="135"/>
      <c r="R80" s="132"/>
      <c r="S80" s="132"/>
      <c r="T80" s="132"/>
      <c r="U80" s="132"/>
    </row>
    <row r="81" spans="2:21" s="96" customFormat="1" ht="30" customHeight="1" x14ac:dyDescent="0.2">
      <c r="B81" s="131"/>
      <c r="C81" s="135"/>
      <c r="D81" s="132"/>
      <c r="E81" s="132"/>
      <c r="F81" s="132"/>
      <c r="G81" s="132"/>
      <c r="H81" s="132"/>
      <c r="I81" s="136"/>
      <c r="J81" s="132"/>
      <c r="K81" s="132"/>
      <c r="L81" s="135"/>
      <c r="M81" s="135"/>
      <c r="N81" s="135"/>
      <c r="O81" s="135"/>
      <c r="P81" s="135"/>
      <c r="Q81" s="135"/>
      <c r="R81" s="132"/>
      <c r="S81" s="132"/>
      <c r="T81" s="132"/>
      <c r="U81" s="132"/>
    </row>
    <row r="82" spans="2:21" s="96" customFormat="1" ht="30" customHeight="1" x14ac:dyDescent="0.2">
      <c r="B82" s="131"/>
      <c r="C82" s="135"/>
      <c r="D82" s="132"/>
      <c r="E82" s="132"/>
      <c r="F82" s="132"/>
      <c r="G82" s="132"/>
      <c r="H82" s="132"/>
      <c r="I82" s="136"/>
      <c r="J82" s="132"/>
      <c r="K82" s="132"/>
      <c r="L82" s="135"/>
      <c r="M82" s="135"/>
      <c r="N82" s="135"/>
      <c r="O82" s="135"/>
      <c r="P82" s="135"/>
      <c r="Q82" s="135"/>
      <c r="R82" s="132"/>
      <c r="S82" s="132"/>
      <c r="T82" s="132"/>
      <c r="U82" s="132"/>
    </row>
    <row r="83" spans="2:21" s="96" customFormat="1" ht="30" customHeight="1" x14ac:dyDescent="0.2">
      <c r="B83" s="131"/>
      <c r="C83" s="135"/>
      <c r="D83" s="132"/>
      <c r="E83" s="132"/>
      <c r="F83" s="132"/>
      <c r="G83" s="132"/>
      <c r="H83" s="132"/>
      <c r="I83" s="136"/>
      <c r="J83" s="132"/>
      <c r="K83" s="132"/>
      <c r="L83" s="135"/>
      <c r="M83" s="135"/>
      <c r="N83" s="135"/>
      <c r="O83" s="135"/>
      <c r="P83" s="135"/>
      <c r="Q83" s="135"/>
      <c r="R83" s="132"/>
      <c r="S83" s="132"/>
      <c r="T83" s="132"/>
      <c r="U83" s="132"/>
    </row>
    <row r="84" spans="2:21" s="96" customFormat="1" ht="30" customHeight="1" x14ac:dyDescent="0.2">
      <c r="B84" s="131"/>
      <c r="C84" s="135"/>
      <c r="D84" s="132"/>
      <c r="E84" s="132"/>
      <c r="F84" s="132"/>
      <c r="G84" s="132"/>
      <c r="H84" s="132"/>
      <c r="I84" s="136"/>
      <c r="J84" s="132"/>
      <c r="K84" s="132"/>
      <c r="L84" s="135"/>
      <c r="M84" s="135"/>
      <c r="N84" s="135"/>
      <c r="O84" s="135"/>
      <c r="P84" s="135"/>
      <c r="Q84" s="135"/>
      <c r="R84" s="132"/>
      <c r="S84" s="132"/>
      <c r="T84" s="132"/>
      <c r="U84" s="132"/>
    </row>
    <row r="85" spans="2:21" s="96" customFormat="1" ht="30" customHeight="1" x14ac:dyDescent="0.2">
      <c r="B85" s="131"/>
      <c r="C85" s="135"/>
      <c r="D85" s="132"/>
      <c r="E85" s="132"/>
      <c r="F85" s="132"/>
      <c r="G85" s="132"/>
      <c r="H85" s="132"/>
      <c r="I85" s="136"/>
      <c r="J85" s="132"/>
      <c r="K85" s="132"/>
      <c r="L85" s="135"/>
      <c r="M85" s="135"/>
      <c r="N85" s="135"/>
      <c r="O85" s="135"/>
      <c r="P85" s="135"/>
      <c r="Q85" s="135"/>
      <c r="R85" s="132"/>
      <c r="S85" s="132"/>
      <c r="T85" s="132"/>
      <c r="U85" s="132"/>
    </row>
    <row r="86" spans="2:21" s="96" customFormat="1" ht="30" customHeight="1" x14ac:dyDescent="0.2">
      <c r="B86" s="131"/>
      <c r="C86" s="135"/>
      <c r="D86" s="132"/>
      <c r="E86" s="132"/>
      <c r="F86" s="132"/>
      <c r="G86" s="132"/>
      <c r="H86" s="132"/>
      <c r="I86" s="136"/>
      <c r="J86" s="132"/>
      <c r="K86" s="132"/>
      <c r="L86" s="135"/>
      <c r="M86" s="135"/>
      <c r="N86" s="135"/>
      <c r="O86" s="135"/>
      <c r="P86" s="135"/>
      <c r="Q86" s="135"/>
      <c r="R86" s="132"/>
      <c r="S86" s="132"/>
      <c r="T86" s="132"/>
      <c r="U86" s="132"/>
    </row>
    <row r="87" spans="2:21" s="96" customFormat="1" ht="30" customHeight="1" x14ac:dyDescent="0.2">
      <c r="B87" s="131"/>
      <c r="C87" s="135"/>
      <c r="D87" s="132"/>
      <c r="E87" s="132"/>
      <c r="F87" s="132"/>
      <c r="G87" s="132"/>
      <c r="H87" s="132"/>
      <c r="I87" s="136"/>
      <c r="J87" s="132"/>
      <c r="K87" s="132"/>
      <c r="L87" s="135"/>
      <c r="M87" s="135"/>
      <c r="N87" s="135"/>
      <c r="O87" s="135"/>
      <c r="P87" s="135"/>
      <c r="Q87" s="135"/>
      <c r="R87" s="132"/>
      <c r="S87" s="132"/>
      <c r="T87" s="132"/>
      <c r="U87" s="132"/>
    </row>
    <row r="88" spans="2:21" s="96" customFormat="1" ht="30" customHeight="1" x14ac:dyDescent="0.2">
      <c r="B88" s="131"/>
      <c r="C88" s="135"/>
      <c r="D88" s="132"/>
      <c r="E88" s="132"/>
      <c r="F88" s="132"/>
      <c r="G88" s="132"/>
      <c r="H88" s="132"/>
      <c r="I88" s="136"/>
      <c r="J88" s="132"/>
      <c r="K88" s="132"/>
      <c r="L88" s="135"/>
      <c r="M88" s="135"/>
      <c r="N88" s="135"/>
      <c r="O88" s="135"/>
      <c r="P88" s="135"/>
      <c r="Q88" s="135"/>
      <c r="R88" s="132"/>
      <c r="S88" s="132"/>
      <c r="T88" s="132"/>
      <c r="U88" s="132"/>
    </row>
    <row r="89" spans="2:21" s="96" customFormat="1" ht="30" customHeight="1" x14ac:dyDescent="0.2">
      <c r="B89" s="131"/>
      <c r="C89" s="135"/>
      <c r="D89" s="132"/>
      <c r="E89" s="132"/>
      <c r="F89" s="132"/>
      <c r="G89" s="132"/>
      <c r="H89" s="132"/>
      <c r="I89" s="136"/>
      <c r="J89" s="132"/>
      <c r="K89" s="132"/>
      <c r="L89" s="135"/>
      <c r="M89" s="135"/>
      <c r="N89" s="135"/>
      <c r="O89" s="135"/>
      <c r="P89" s="135"/>
      <c r="Q89" s="135"/>
      <c r="R89" s="132"/>
      <c r="S89" s="132"/>
      <c r="T89" s="132"/>
      <c r="U89" s="132"/>
    </row>
    <row r="90" spans="2:21" s="96" customFormat="1" ht="30" customHeight="1" x14ac:dyDescent="0.2">
      <c r="B90" s="131"/>
      <c r="C90" s="135"/>
      <c r="D90" s="132"/>
      <c r="E90" s="132"/>
      <c r="F90" s="132"/>
      <c r="G90" s="132"/>
      <c r="H90" s="132"/>
      <c r="I90" s="136"/>
      <c r="J90" s="132"/>
      <c r="K90" s="132"/>
      <c r="L90" s="135"/>
      <c r="M90" s="135"/>
      <c r="N90" s="135"/>
      <c r="O90" s="135"/>
      <c r="P90" s="135"/>
      <c r="Q90" s="135"/>
      <c r="R90" s="132"/>
      <c r="S90" s="132"/>
      <c r="T90" s="132"/>
      <c r="U90" s="132"/>
    </row>
    <row r="91" spans="2:21" s="96" customFormat="1" ht="30" customHeight="1" x14ac:dyDescent="0.2">
      <c r="B91" s="131"/>
      <c r="C91" s="135"/>
      <c r="D91" s="132"/>
      <c r="E91" s="132"/>
      <c r="F91" s="132"/>
      <c r="G91" s="132"/>
      <c r="H91" s="132"/>
      <c r="I91" s="136"/>
      <c r="J91" s="132"/>
      <c r="K91" s="132"/>
      <c r="L91" s="135"/>
      <c r="M91" s="135"/>
      <c r="N91" s="135"/>
      <c r="O91" s="135"/>
      <c r="P91" s="135"/>
      <c r="Q91" s="135"/>
      <c r="R91" s="132"/>
      <c r="S91" s="132"/>
      <c r="T91" s="132"/>
      <c r="U91" s="132"/>
    </row>
    <row r="92" spans="2:21" s="96" customFormat="1" ht="30" customHeight="1" x14ac:dyDescent="0.2">
      <c r="B92" s="131"/>
      <c r="C92" s="135"/>
      <c r="D92" s="132"/>
      <c r="E92" s="132"/>
      <c r="F92" s="132"/>
      <c r="G92" s="132"/>
      <c r="H92" s="132"/>
      <c r="I92" s="136"/>
      <c r="J92" s="132"/>
      <c r="K92" s="132"/>
      <c r="L92" s="135"/>
      <c r="M92" s="135"/>
      <c r="N92" s="135"/>
      <c r="O92" s="135"/>
      <c r="P92" s="135"/>
      <c r="Q92" s="135"/>
      <c r="R92" s="132"/>
      <c r="S92" s="132"/>
      <c r="T92" s="132"/>
      <c r="U92" s="132"/>
    </row>
    <row r="93" spans="2:21" s="96" customFormat="1" ht="30" customHeight="1" x14ac:dyDescent="0.2">
      <c r="B93" s="131"/>
      <c r="C93" s="135"/>
      <c r="D93" s="132"/>
      <c r="E93" s="132"/>
      <c r="F93" s="132"/>
      <c r="G93" s="132"/>
      <c r="H93" s="132"/>
      <c r="I93" s="136"/>
      <c r="J93" s="132"/>
      <c r="K93" s="132"/>
      <c r="L93" s="135"/>
      <c r="M93" s="135"/>
      <c r="N93" s="135"/>
      <c r="O93" s="135"/>
      <c r="P93" s="135"/>
      <c r="Q93" s="135"/>
      <c r="R93" s="132"/>
      <c r="S93" s="132"/>
      <c r="T93" s="132"/>
      <c r="U93" s="132"/>
    </row>
    <row r="94" spans="2:21" s="96" customFormat="1" ht="30" customHeight="1" x14ac:dyDescent="0.2">
      <c r="B94" s="131"/>
      <c r="C94" s="135"/>
      <c r="D94" s="132"/>
      <c r="E94" s="132"/>
      <c r="F94" s="132"/>
      <c r="G94" s="132"/>
      <c r="H94" s="132"/>
      <c r="I94" s="136"/>
      <c r="J94" s="132"/>
      <c r="K94" s="132"/>
      <c r="L94" s="135"/>
      <c r="M94" s="135"/>
      <c r="N94" s="135"/>
      <c r="O94" s="135"/>
      <c r="P94" s="135"/>
      <c r="Q94" s="135"/>
      <c r="R94" s="132"/>
      <c r="S94" s="132"/>
      <c r="T94" s="132"/>
      <c r="U94" s="132"/>
    </row>
    <row r="95" spans="2:21" s="96" customFormat="1" ht="30" customHeight="1" x14ac:dyDescent="0.2">
      <c r="B95" s="131"/>
      <c r="C95" s="135"/>
      <c r="D95" s="132"/>
      <c r="E95" s="132"/>
      <c r="F95" s="132"/>
      <c r="G95" s="132"/>
      <c r="H95" s="132"/>
      <c r="I95" s="136"/>
      <c r="J95" s="132"/>
      <c r="K95" s="132"/>
      <c r="L95" s="135"/>
      <c r="M95" s="135"/>
      <c r="N95" s="135"/>
      <c r="O95" s="135"/>
      <c r="P95" s="135"/>
      <c r="Q95" s="135"/>
      <c r="R95" s="132"/>
      <c r="S95" s="132"/>
      <c r="T95" s="132"/>
      <c r="U95" s="132"/>
    </row>
    <row r="96" spans="2:21" s="96" customFormat="1" ht="30" customHeight="1" x14ac:dyDescent="0.2">
      <c r="B96" s="131"/>
      <c r="C96" s="135"/>
      <c r="D96" s="132"/>
      <c r="E96" s="132"/>
      <c r="F96" s="132"/>
      <c r="G96" s="132"/>
      <c r="H96" s="132"/>
      <c r="I96" s="136"/>
      <c r="J96" s="132"/>
      <c r="K96" s="132"/>
      <c r="L96" s="135"/>
      <c r="M96" s="135"/>
      <c r="N96" s="135"/>
      <c r="O96" s="135"/>
      <c r="P96" s="135"/>
      <c r="Q96" s="135"/>
      <c r="R96" s="132"/>
      <c r="S96" s="132"/>
      <c r="T96" s="132"/>
      <c r="U96" s="132"/>
    </row>
    <row r="97" spans="2:21" s="96" customFormat="1" ht="30" customHeight="1" x14ac:dyDescent="0.2">
      <c r="B97" s="131"/>
      <c r="C97" s="135"/>
      <c r="D97" s="132"/>
      <c r="E97" s="132"/>
      <c r="F97" s="132"/>
      <c r="G97" s="132"/>
      <c r="H97" s="132"/>
      <c r="I97" s="136"/>
      <c r="J97" s="132"/>
      <c r="K97" s="132"/>
      <c r="L97" s="135"/>
      <c r="M97" s="135"/>
      <c r="N97" s="135"/>
      <c r="O97" s="135"/>
      <c r="P97" s="135"/>
      <c r="Q97" s="135"/>
      <c r="R97" s="132"/>
      <c r="S97" s="132"/>
      <c r="T97" s="132"/>
      <c r="U97" s="132"/>
    </row>
    <row r="98" spans="2:21" s="96" customFormat="1" ht="30" customHeight="1" x14ac:dyDescent="0.2">
      <c r="B98" s="131"/>
      <c r="C98" s="135"/>
      <c r="D98" s="132"/>
      <c r="E98" s="132"/>
      <c r="F98" s="132"/>
      <c r="G98" s="132"/>
      <c r="H98" s="132"/>
      <c r="I98" s="136"/>
      <c r="J98" s="132"/>
      <c r="K98" s="132"/>
      <c r="L98" s="135"/>
      <c r="M98" s="135"/>
      <c r="N98" s="135"/>
      <c r="O98" s="135"/>
      <c r="P98" s="135"/>
      <c r="Q98" s="135"/>
      <c r="R98" s="132"/>
      <c r="S98" s="132"/>
      <c r="T98" s="132"/>
      <c r="U98" s="132"/>
    </row>
    <row r="99" spans="2:21" s="96" customFormat="1" ht="30" customHeight="1" x14ac:dyDescent="0.2">
      <c r="B99" s="131"/>
      <c r="C99" s="135"/>
      <c r="D99" s="132"/>
      <c r="E99" s="132"/>
      <c r="F99" s="132"/>
      <c r="G99" s="132"/>
      <c r="H99" s="132"/>
      <c r="I99" s="136"/>
      <c r="J99" s="132"/>
      <c r="K99" s="132"/>
      <c r="L99" s="135"/>
      <c r="M99" s="135"/>
      <c r="N99" s="135"/>
      <c r="O99" s="135"/>
      <c r="P99" s="135"/>
      <c r="Q99" s="135"/>
      <c r="R99" s="132"/>
      <c r="S99" s="132"/>
      <c r="T99" s="132"/>
      <c r="U99" s="132"/>
    </row>
    <row r="100" spans="2:21" s="96" customFormat="1" ht="30" customHeight="1" x14ac:dyDescent="0.2">
      <c r="B100" s="131"/>
      <c r="C100" s="135"/>
      <c r="D100" s="132"/>
      <c r="E100" s="132"/>
      <c r="F100" s="132"/>
      <c r="G100" s="132"/>
      <c r="H100" s="132"/>
      <c r="I100" s="136"/>
      <c r="J100" s="132"/>
      <c r="K100" s="132"/>
      <c r="L100" s="135"/>
      <c r="M100" s="135"/>
      <c r="N100" s="135"/>
      <c r="O100" s="135"/>
      <c r="P100" s="135"/>
      <c r="Q100" s="135"/>
      <c r="R100" s="132"/>
      <c r="S100" s="132"/>
      <c r="T100" s="132"/>
      <c r="U100" s="132"/>
    </row>
    <row r="101" spans="2:21" s="96" customFormat="1" ht="30" customHeight="1" x14ac:dyDescent="0.2">
      <c r="B101" s="131"/>
      <c r="C101" s="135"/>
      <c r="D101" s="132"/>
      <c r="E101" s="132"/>
      <c r="F101" s="132"/>
      <c r="G101" s="132"/>
      <c r="H101" s="132"/>
      <c r="I101" s="136"/>
      <c r="J101" s="132"/>
      <c r="K101" s="132"/>
      <c r="L101" s="135"/>
      <c r="M101" s="135"/>
      <c r="N101" s="135"/>
      <c r="O101" s="135"/>
      <c r="P101" s="135"/>
      <c r="Q101" s="135"/>
      <c r="R101" s="132"/>
      <c r="S101" s="132"/>
      <c r="T101" s="132"/>
      <c r="U101" s="132"/>
    </row>
    <row r="102" spans="2:21" s="96" customFormat="1" ht="30" customHeight="1" x14ac:dyDescent="0.2">
      <c r="B102" s="131"/>
      <c r="C102" s="135"/>
      <c r="D102" s="132"/>
      <c r="E102" s="132"/>
      <c r="F102" s="132"/>
      <c r="G102" s="132"/>
      <c r="H102" s="132"/>
      <c r="I102" s="136"/>
      <c r="J102" s="132"/>
      <c r="K102" s="132"/>
      <c r="L102" s="135"/>
      <c r="M102" s="135"/>
      <c r="N102" s="135"/>
      <c r="O102" s="135"/>
      <c r="P102" s="135"/>
      <c r="Q102" s="135"/>
      <c r="R102" s="132"/>
      <c r="S102" s="132"/>
      <c r="T102" s="132"/>
      <c r="U102" s="132"/>
    </row>
    <row r="103" spans="2:21" s="96" customFormat="1" ht="30" customHeight="1" x14ac:dyDescent="0.2">
      <c r="B103" s="131"/>
      <c r="C103" s="135"/>
      <c r="D103" s="132"/>
      <c r="E103" s="132"/>
      <c r="F103" s="132"/>
      <c r="G103" s="132"/>
      <c r="H103" s="132"/>
      <c r="I103" s="136"/>
      <c r="J103" s="132"/>
      <c r="K103" s="132"/>
      <c r="L103" s="135"/>
      <c r="M103" s="135"/>
      <c r="N103" s="135"/>
      <c r="O103" s="135"/>
      <c r="P103" s="135"/>
      <c r="Q103" s="135"/>
      <c r="R103" s="132"/>
      <c r="S103" s="132"/>
      <c r="T103" s="132"/>
      <c r="U103" s="132"/>
    </row>
    <row r="104" spans="2:21" s="96" customFormat="1" ht="30" customHeight="1" x14ac:dyDescent="0.2">
      <c r="B104" s="131"/>
      <c r="C104" s="135"/>
      <c r="D104" s="132"/>
      <c r="E104" s="132"/>
      <c r="F104" s="132"/>
      <c r="G104" s="132"/>
      <c r="H104" s="132"/>
      <c r="I104" s="136"/>
      <c r="J104" s="132"/>
      <c r="K104" s="132"/>
      <c r="L104" s="135"/>
      <c r="M104" s="135"/>
      <c r="N104" s="135"/>
      <c r="O104" s="135"/>
      <c r="P104" s="135"/>
      <c r="Q104" s="135"/>
      <c r="R104" s="132"/>
      <c r="S104" s="132"/>
      <c r="T104" s="132"/>
      <c r="U104" s="132"/>
    </row>
    <row r="105" spans="2:21" s="96" customFormat="1" ht="30" customHeight="1" x14ac:dyDescent="0.2">
      <c r="B105" s="131"/>
      <c r="C105" s="135"/>
      <c r="D105" s="132"/>
      <c r="E105" s="132"/>
      <c r="F105" s="132"/>
      <c r="G105" s="132"/>
      <c r="H105" s="132"/>
      <c r="I105" s="136"/>
      <c r="J105" s="132"/>
      <c r="K105" s="132"/>
      <c r="L105" s="135"/>
      <c r="M105" s="135"/>
      <c r="N105" s="135"/>
      <c r="O105" s="135"/>
      <c r="P105" s="135"/>
      <c r="Q105" s="135"/>
      <c r="R105" s="132"/>
      <c r="S105" s="132"/>
      <c r="T105" s="132"/>
      <c r="U105" s="132"/>
    </row>
    <row r="106" spans="2:21" s="96" customFormat="1" ht="30" customHeight="1" x14ac:dyDescent="0.2">
      <c r="B106" s="131"/>
      <c r="C106" s="135"/>
      <c r="D106" s="132"/>
      <c r="E106" s="132"/>
      <c r="F106" s="132"/>
      <c r="G106" s="132"/>
      <c r="H106" s="132"/>
      <c r="I106" s="136"/>
      <c r="J106" s="132"/>
      <c r="K106" s="132"/>
      <c r="L106" s="135"/>
      <c r="M106" s="135"/>
      <c r="N106" s="135"/>
      <c r="O106" s="135"/>
      <c r="P106" s="135"/>
      <c r="Q106" s="135"/>
      <c r="R106" s="132"/>
      <c r="S106" s="132"/>
      <c r="T106" s="132"/>
      <c r="U106" s="132"/>
    </row>
    <row r="107" spans="2:21" s="96" customFormat="1" ht="30" customHeight="1" x14ac:dyDescent="0.2">
      <c r="B107" s="131"/>
      <c r="C107" s="135"/>
      <c r="D107" s="132"/>
      <c r="E107" s="132"/>
      <c r="F107" s="132"/>
      <c r="G107" s="132"/>
      <c r="H107" s="132"/>
      <c r="I107" s="136"/>
      <c r="J107" s="132"/>
      <c r="K107" s="132"/>
      <c r="L107" s="135"/>
      <c r="M107" s="135"/>
      <c r="N107" s="135"/>
      <c r="O107" s="135"/>
      <c r="P107" s="135"/>
      <c r="Q107" s="135"/>
      <c r="R107" s="132"/>
      <c r="S107" s="132"/>
      <c r="T107" s="132"/>
      <c r="U107" s="132"/>
    </row>
    <row r="108" spans="2:21" s="96" customFormat="1" ht="30" customHeight="1" x14ac:dyDescent="0.2">
      <c r="B108" s="131"/>
      <c r="C108" s="135"/>
      <c r="D108" s="132"/>
      <c r="E108" s="132"/>
      <c r="F108" s="132"/>
      <c r="G108" s="132"/>
      <c r="H108" s="132"/>
      <c r="I108" s="136"/>
      <c r="J108" s="132"/>
      <c r="K108" s="132"/>
      <c r="L108" s="135"/>
      <c r="M108" s="135"/>
      <c r="N108" s="135"/>
      <c r="O108" s="135"/>
      <c r="P108" s="135"/>
      <c r="Q108" s="135"/>
      <c r="R108" s="132"/>
      <c r="S108" s="132"/>
      <c r="T108" s="132"/>
      <c r="U108" s="132"/>
    </row>
    <row r="109" spans="2:21" s="96" customFormat="1" ht="30" customHeight="1" x14ac:dyDescent="0.2">
      <c r="B109" s="131"/>
      <c r="C109" s="135"/>
      <c r="D109" s="132"/>
      <c r="E109" s="132"/>
      <c r="F109" s="132"/>
      <c r="G109" s="132"/>
      <c r="H109" s="132"/>
      <c r="I109" s="136"/>
      <c r="J109" s="132"/>
      <c r="K109" s="132"/>
      <c r="L109" s="135"/>
      <c r="M109" s="135"/>
      <c r="N109" s="135"/>
      <c r="O109" s="135"/>
      <c r="P109" s="135"/>
      <c r="Q109" s="135"/>
      <c r="R109" s="132"/>
      <c r="S109" s="132"/>
      <c r="T109" s="132"/>
      <c r="U109" s="132"/>
    </row>
    <row r="110" spans="2:21" s="96" customFormat="1" ht="30" customHeight="1" x14ac:dyDescent="0.2">
      <c r="B110" s="131"/>
      <c r="C110" s="135"/>
      <c r="D110" s="132"/>
      <c r="E110" s="132"/>
      <c r="F110" s="132"/>
      <c r="G110" s="132"/>
      <c r="H110" s="132"/>
      <c r="I110" s="136"/>
      <c r="J110" s="132"/>
      <c r="K110" s="132"/>
      <c r="L110" s="135"/>
      <c r="M110" s="135"/>
      <c r="N110" s="135"/>
      <c r="O110" s="135"/>
      <c r="P110" s="135"/>
      <c r="Q110" s="135"/>
      <c r="R110" s="132"/>
      <c r="S110" s="132"/>
      <c r="T110" s="132"/>
      <c r="U110" s="132"/>
    </row>
    <row r="111" spans="2:21" s="96" customFormat="1" ht="30" customHeight="1" x14ac:dyDescent="0.2">
      <c r="B111" s="131"/>
      <c r="C111" s="135"/>
      <c r="D111" s="132"/>
      <c r="E111" s="132"/>
      <c r="F111" s="132"/>
      <c r="G111" s="132"/>
      <c r="H111" s="132"/>
      <c r="I111" s="136"/>
      <c r="J111" s="132"/>
      <c r="K111" s="132"/>
      <c r="L111" s="135"/>
      <c r="M111" s="135"/>
      <c r="N111" s="135"/>
      <c r="O111" s="135"/>
      <c r="P111" s="135"/>
      <c r="Q111" s="135"/>
      <c r="R111" s="132"/>
      <c r="S111" s="132"/>
      <c r="T111" s="132"/>
      <c r="U111" s="132"/>
    </row>
    <row r="112" spans="2:21" s="96" customFormat="1" ht="30" customHeight="1" x14ac:dyDescent="0.2">
      <c r="B112" s="131"/>
      <c r="C112" s="135"/>
      <c r="D112" s="132"/>
      <c r="E112" s="132"/>
      <c r="F112" s="132"/>
      <c r="G112" s="132"/>
      <c r="H112" s="132"/>
      <c r="I112" s="136"/>
      <c r="J112" s="132"/>
      <c r="K112" s="132"/>
      <c r="L112" s="135"/>
      <c r="M112" s="135"/>
      <c r="N112" s="135"/>
      <c r="O112" s="135"/>
      <c r="P112" s="135"/>
      <c r="Q112" s="135"/>
      <c r="R112" s="132"/>
      <c r="S112" s="132"/>
      <c r="T112" s="132"/>
      <c r="U112" s="132"/>
    </row>
    <row r="113" spans="2:21" s="96" customFormat="1" ht="30" customHeight="1" x14ac:dyDescent="0.2">
      <c r="B113" s="131"/>
      <c r="C113" s="135"/>
      <c r="D113" s="132"/>
      <c r="E113" s="132"/>
      <c r="F113" s="132"/>
      <c r="G113" s="132"/>
      <c r="H113" s="132"/>
      <c r="I113" s="136"/>
      <c r="J113" s="132"/>
      <c r="K113" s="132"/>
      <c r="L113" s="135"/>
      <c r="M113" s="135"/>
      <c r="N113" s="135"/>
      <c r="O113" s="135"/>
      <c r="P113" s="135"/>
      <c r="Q113" s="135"/>
      <c r="R113" s="132"/>
      <c r="S113" s="132"/>
      <c r="T113" s="132"/>
      <c r="U113" s="132"/>
    </row>
    <row r="114" spans="2:21" s="96" customFormat="1" ht="30" customHeight="1" x14ac:dyDescent="0.2">
      <c r="B114" s="131"/>
      <c r="C114" s="135"/>
      <c r="D114" s="132"/>
      <c r="E114" s="132"/>
      <c r="F114" s="132"/>
      <c r="G114" s="132"/>
      <c r="H114" s="132"/>
      <c r="I114" s="136"/>
      <c r="J114" s="132"/>
      <c r="K114" s="132"/>
      <c r="L114" s="135"/>
      <c r="M114" s="135"/>
      <c r="N114" s="135"/>
      <c r="O114" s="135"/>
      <c r="P114" s="135"/>
      <c r="Q114" s="135"/>
      <c r="R114" s="132"/>
      <c r="S114" s="132"/>
      <c r="T114" s="132"/>
      <c r="U114" s="132"/>
    </row>
    <row r="115" spans="2:21" s="96" customFormat="1" ht="30" customHeight="1" x14ac:dyDescent="0.2">
      <c r="B115" s="131"/>
      <c r="C115" s="108"/>
      <c r="D115" s="132"/>
      <c r="E115" s="132"/>
      <c r="F115" s="132"/>
      <c r="G115" s="132"/>
      <c r="H115" s="133"/>
      <c r="I115" s="134"/>
      <c r="J115" s="132"/>
      <c r="K115" s="132"/>
      <c r="L115" s="135"/>
      <c r="M115" s="135"/>
      <c r="N115" s="135"/>
      <c r="O115" s="135"/>
      <c r="P115" s="135"/>
      <c r="Q115" s="135"/>
      <c r="R115" s="132"/>
      <c r="S115" s="132"/>
      <c r="T115" s="132"/>
      <c r="U115" s="132"/>
    </row>
    <row r="116" spans="2:21" s="96" customFormat="1" ht="30" customHeight="1" x14ac:dyDescent="0.2">
      <c r="B116" s="131"/>
      <c r="C116" s="108"/>
      <c r="D116" s="132"/>
      <c r="E116" s="132"/>
      <c r="F116" s="132"/>
      <c r="G116" s="132"/>
      <c r="H116" s="133"/>
      <c r="I116" s="134"/>
      <c r="J116" s="132"/>
      <c r="K116" s="132"/>
      <c r="L116" s="135"/>
      <c r="M116" s="135"/>
      <c r="N116" s="135"/>
      <c r="O116" s="135"/>
      <c r="P116" s="135"/>
      <c r="Q116" s="135"/>
      <c r="R116" s="132"/>
      <c r="S116" s="132"/>
      <c r="T116" s="132"/>
      <c r="U116" s="132"/>
    </row>
    <row r="117" spans="2:21" s="96" customFormat="1" ht="30" customHeight="1" x14ac:dyDescent="0.2">
      <c r="B117" s="131"/>
      <c r="C117" s="108"/>
      <c r="D117" s="132"/>
      <c r="E117" s="132"/>
      <c r="F117" s="132"/>
      <c r="G117" s="132"/>
      <c r="H117" s="133"/>
      <c r="I117" s="134"/>
      <c r="J117" s="132"/>
      <c r="K117" s="132"/>
      <c r="L117" s="135"/>
      <c r="M117" s="135"/>
      <c r="N117" s="135"/>
      <c r="O117" s="135"/>
      <c r="P117" s="135"/>
      <c r="Q117" s="135"/>
      <c r="R117" s="132"/>
      <c r="S117" s="132"/>
      <c r="T117" s="132"/>
      <c r="U117" s="132"/>
    </row>
    <row r="118" spans="2:21" s="96" customFormat="1" ht="30" customHeight="1" x14ac:dyDescent="0.2">
      <c r="B118" s="131"/>
      <c r="C118" s="108"/>
      <c r="D118" s="132"/>
      <c r="E118" s="132"/>
      <c r="F118" s="132"/>
      <c r="G118" s="132"/>
      <c r="H118" s="133"/>
      <c r="I118" s="134"/>
      <c r="J118" s="132"/>
      <c r="K118" s="132"/>
      <c r="L118" s="135"/>
      <c r="M118" s="135"/>
      <c r="N118" s="135"/>
      <c r="O118" s="135"/>
      <c r="P118" s="135"/>
      <c r="Q118" s="135"/>
      <c r="R118" s="132"/>
      <c r="S118" s="132"/>
      <c r="T118" s="132"/>
      <c r="U118" s="132"/>
    </row>
    <row r="119" spans="2:21" s="146" customFormat="1" ht="30" customHeight="1" x14ac:dyDescent="0.2">
      <c r="B119" s="131"/>
      <c r="C119" s="108"/>
      <c r="D119" s="132"/>
      <c r="E119" s="132"/>
      <c r="F119" s="132"/>
      <c r="G119" s="132"/>
      <c r="H119" s="133"/>
      <c r="I119" s="134"/>
      <c r="J119" s="132"/>
      <c r="K119" s="132"/>
      <c r="L119" s="135"/>
      <c r="M119" s="135"/>
      <c r="N119" s="135"/>
      <c r="O119" s="135"/>
      <c r="P119" s="135"/>
      <c r="Q119" s="135"/>
      <c r="R119" s="145"/>
      <c r="S119" s="145"/>
      <c r="T119" s="145"/>
      <c r="U119" s="145"/>
    </row>
    <row r="120" spans="2:21" s="146" customFormat="1" ht="30" customHeight="1" x14ac:dyDescent="0.2">
      <c r="B120" s="131"/>
      <c r="C120" s="108"/>
      <c r="D120" s="132"/>
      <c r="E120" s="132"/>
      <c r="F120" s="132"/>
      <c r="G120" s="132"/>
      <c r="H120" s="133"/>
      <c r="I120" s="134"/>
      <c r="J120" s="132"/>
      <c r="K120" s="132"/>
      <c r="L120" s="135"/>
      <c r="M120" s="135"/>
      <c r="N120" s="135"/>
      <c r="O120" s="135"/>
      <c r="P120" s="135"/>
      <c r="Q120" s="135"/>
      <c r="R120" s="145"/>
      <c r="S120" s="145"/>
      <c r="T120" s="145"/>
      <c r="U120" s="145"/>
    </row>
    <row r="121" spans="2:21" s="146" customFormat="1" ht="30" customHeight="1" x14ac:dyDescent="0.2">
      <c r="B121" s="131"/>
      <c r="C121" s="135"/>
      <c r="D121" s="132"/>
      <c r="E121" s="132"/>
      <c r="F121" s="132"/>
      <c r="G121" s="132"/>
      <c r="H121" s="137"/>
      <c r="I121" s="134"/>
      <c r="J121" s="132"/>
      <c r="K121" s="132"/>
      <c r="L121" s="135"/>
      <c r="M121" s="135"/>
      <c r="N121" s="135"/>
      <c r="O121" s="135"/>
      <c r="P121" s="135"/>
      <c r="Q121" s="135"/>
      <c r="R121" s="145"/>
      <c r="S121" s="145"/>
      <c r="T121" s="145"/>
      <c r="U121" s="145"/>
    </row>
    <row r="122" spans="2:21" s="146" customFormat="1" ht="30" customHeight="1" x14ac:dyDescent="0.2">
      <c r="B122" s="131"/>
      <c r="C122" s="135"/>
      <c r="D122" s="132"/>
      <c r="E122" s="132"/>
      <c r="F122" s="132"/>
      <c r="G122" s="132"/>
      <c r="H122" s="137"/>
      <c r="I122" s="134"/>
      <c r="J122" s="132"/>
      <c r="K122" s="132"/>
      <c r="L122" s="135"/>
      <c r="M122" s="135"/>
      <c r="N122" s="135"/>
      <c r="O122" s="135"/>
      <c r="P122" s="135"/>
      <c r="Q122" s="135"/>
      <c r="R122" s="145"/>
      <c r="S122" s="145"/>
      <c r="T122" s="145"/>
      <c r="U122" s="145"/>
    </row>
  </sheetData>
  <mergeCells count="10">
    <mergeCell ref="B7:B8"/>
    <mergeCell ref="C7:I7"/>
    <mergeCell ref="J7:K12"/>
    <mergeCell ref="C8:I8"/>
    <mergeCell ref="B9:C9"/>
    <mergeCell ref="B2:B3"/>
    <mergeCell ref="C2:I2"/>
    <mergeCell ref="J2:K6"/>
    <mergeCell ref="C3:I3"/>
    <mergeCell ref="B4:C4"/>
  </mergeCells>
  <hyperlinks>
    <hyperlink ref="C2" location="Samf6" display="← Till sammanställningen" xr:uid="{3EBA7A91-8928-49A0-BA2A-0E5850809C69}"/>
    <hyperlink ref="C7" location="Samf7" display="← Till sammanställningen" xr:uid="{45FC32D3-CAD6-4A09-8338-4B0AA9D403E3}"/>
    <hyperlink ref="C1" location="Översikt!A1" display="← Till Översikt" xr:uid="{7A6E75B6-D47F-46AA-8D0D-560732847C6D}"/>
    <hyperlink ref="C2:I2" location="Samf6" display="Tidsuppskattning" xr:uid="{FC84EFE3-8AE2-4B9D-A4CA-B90CB9C6C787}"/>
    <hyperlink ref="C7:I7" location="Samf7" display="Tidsuppskattning" xr:uid="{159570F5-9924-404C-9706-CE70D109E54E}"/>
  </hyperlinks>
  <pageMargins left="0.25" right="0.25" top="0.75" bottom="0.75" header="0.3" footer="0.3"/>
  <pageSetup paperSize="9" fitToWidth="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F1DD4-A064-417C-87B6-AC5678E0593F}">
  <sheetPr codeName="Sheet12">
    <tabColor theme="4" tint="0.59999389629810485"/>
    <pageSetUpPr fitToPage="1"/>
  </sheetPr>
  <dimension ref="B1:U126"/>
  <sheetViews>
    <sheetView showGridLines="0" zoomScaleNormal="100" workbookViewId="0">
      <selection activeCell="Q9" sqref="Q9"/>
    </sheetView>
  </sheetViews>
  <sheetFormatPr defaultRowHeight="30" customHeight="1" x14ac:dyDescent="0.2"/>
  <cols>
    <col min="1" max="1" width="3" style="95" customWidth="1"/>
    <col min="2" max="2" width="6.85546875" style="131" customWidth="1"/>
    <col min="3" max="3" width="54.28515625" style="135" customWidth="1"/>
    <col min="4" max="12" width="12.140625" style="132" customWidth="1"/>
    <col min="13" max="13" width="12.140625" style="133" customWidth="1"/>
    <col min="14" max="14" width="12.140625" style="134" customWidth="1"/>
    <col min="15" max="15" width="12.140625" style="132" customWidth="1"/>
    <col min="16" max="16" width="25.85546875" style="132" customWidth="1"/>
    <col min="17" max="21" width="12.140625" style="135" customWidth="1"/>
    <col min="22" max="27" width="12.140625" style="95" customWidth="1"/>
    <col min="28" max="256" width="9.140625" style="95"/>
    <col min="257" max="257" width="3" style="95" customWidth="1"/>
    <col min="258" max="258" width="6.85546875" style="95" customWidth="1"/>
    <col min="259" max="259" width="54.28515625" style="95" customWidth="1"/>
    <col min="260" max="271" width="12.140625" style="95" customWidth="1"/>
    <col min="272" max="272" width="25.85546875" style="95" customWidth="1"/>
    <col min="273" max="283" width="12.140625" style="95" customWidth="1"/>
    <col min="284" max="512" width="9.140625" style="95"/>
    <col min="513" max="513" width="3" style="95" customWidth="1"/>
    <col min="514" max="514" width="6.85546875" style="95" customWidth="1"/>
    <col min="515" max="515" width="54.28515625" style="95" customWidth="1"/>
    <col min="516" max="527" width="12.140625" style="95" customWidth="1"/>
    <col min="528" max="528" width="25.85546875" style="95" customWidth="1"/>
    <col min="529" max="539" width="12.140625" style="95" customWidth="1"/>
    <col min="540" max="768" width="9.140625" style="95"/>
    <col min="769" max="769" width="3" style="95" customWidth="1"/>
    <col min="770" max="770" width="6.85546875" style="95" customWidth="1"/>
    <col min="771" max="771" width="54.28515625" style="95" customWidth="1"/>
    <col min="772" max="783" width="12.140625" style="95" customWidth="1"/>
    <col min="784" max="784" width="25.85546875" style="95" customWidth="1"/>
    <col min="785" max="795" width="12.140625" style="95" customWidth="1"/>
    <col min="796" max="1024" width="9.140625" style="95"/>
    <col min="1025" max="1025" width="3" style="95" customWidth="1"/>
    <col min="1026" max="1026" width="6.85546875" style="95" customWidth="1"/>
    <col min="1027" max="1027" width="54.28515625" style="95" customWidth="1"/>
    <col min="1028" max="1039" width="12.140625" style="95" customWidth="1"/>
    <col min="1040" max="1040" width="25.85546875" style="95" customWidth="1"/>
    <col min="1041" max="1051" width="12.140625" style="95" customWidth="1"/>
    <col min="1052" max="1280" width="9.140625" style="95"/>
    <col min="1281" max="1281" width="3" style="95" customWidth="1"/>
    <col min="1282" max="1282" width="6.85546875" style="95" customWidth="1"/>
    <col min="1283" max="1283" width="54.28515625" style="95" customWidth="1"/>
    <col min="1284" max="1295" width="12.140625" style="95" customWidth="1"/>
    <col min="1296" max="1296" width="25.85546875" style="95" customWidth="1"/>
    <col min="1297" max="1307" width="12.140625" style="95" customWidth="1"/>
    <col min="1308" max="1536" width="9.140625" style="95"/>
    <col min="1537" max="1537" width="3" style="95" customWidth="1"/>
    <col min="1538" max="1538" width="6.85546875" style="95" customWidth="1"/>
    <col min="1539" max="1539" width="54.28515625" style="95" customWidth="1"/>
    <col min="1540" max="1551" width="12.140625" style="95" customWidth="1"/>
    <col min="1552" max="1552" width="25.85546875" style="95" customWidth="1"/>
    <col min="1553" max="1563" width="12.140625" style="95" customWidth="1"/>
    <col min="1564" max="1792" width="9.140625" style="95"/>
    <col min="1793" max="1793" width="3" style="95" customWidth="1"/>
    <col min="1794" max="1794" width="6.85546875" style="95" customWidth="1"/>
    <col min="1795" max="1795" width="54.28515625" style="95" customWidth="1"/>
    <col min="1796" max="1807" width="12.140625" style="95" customWidth="1"/>
    <col min="1808" max="1808" width="25.85546875" style="95" customWidth="1"/>
    <col min="1809" max="1819" width="12.140625" style="95" customWidth="1"/>
    <col min="1820" max="2048" width="9.140625" style="95"/>
    <col min="2049" max="2049" width="3" style="95" customWidth="1"/>
    <col min="2050" max="2050" width="6.85546875" style="95" customWidth="1"/>
    <col min="2051" max="2051" width="54.28515625" style="95" customWidth="1"/>
    <col min="2052" max="2063" width="12.140625" style="95" customWidth="1"/>
    <col min="2064" max="2064" width="25.85546875" style="95" customWidth="1"/>
    <col min="2065" max="2075" width="12.140625" style="95" customWidth="1"/>
    <col min="2076" max="2304" width="9.140625" style="95"/>
    <col min="2305" max="2305" width="3" style="95" customWidth="1"/>
    <col min="2306" max="2306" width="6.85546875" style="95" customWidth="1"/>
    <col min="2307" max="2307" width="54.28515625" style="95" customWidth="1"/>
    <col min="2308" max="2319" width="12.140625" style="95" customWidth="1"/>
    <col min="2320" max="2320" width="25.85546875" style="95" customWidth="1"/>
    <col min="2321" max="2331" width="12.140625" style="95" customWidth="1"/>
    <col min="2332" max="2560" width="9.140625" style="95"/>
    <col min="2561" max="2561" width="3" style="95" customWidth="1"/>
    <col min="2562" max="2562" width="6.85546875" style="95" customWidth="1"/>
    <col min="2563" max="2563" width="54.28515625" style="95" customWidth="1"/>
    <col min="2564" max="2575" width="12.140625" style="95" customWidth="1"/>
    <col min="2576" max="2576" width="25.85546875" style="95" customWidth="1"/>
    <col min="2577" max="2587" width="12.140625" style="95" customWidth="1"/>
    <col min="2588" max="2816" width="9.140625" style="95"/>
    <col min="2817" max="2817" width="3" style="95" customWidth="1"/>
    <col min="2818" max="2818" width="6.85546875" style="95" customWidth="1"/>
    <col min="2819" max="2819" width="54.28515625" style="95" customWidth="1"/>
    <col min="2820" max="2831" width="12.140625" style="95" customWidth="1"/>
    <col min="2832" max="2832" width="25.85546875" style="95" customWidth="1"/>
    <col min="2833" max="2843" width="12.140625" style="95" customWidth="1"/>
    <col min="2844" max="3072" width="9.140625" style="95"/>
    <col min="3073" max="3073" width="3" style="95" customWidth="1"/>
    <col min="3074" max="3074" width="6.85546875" style="95" customWidth="1"/>
    <col min="3075" max="3075" width="54.28515625" style="95" customWidth="1"/>
    <col min="3076" max="3087" width="12.140625" style="95" customWidth="1"/>
    <col min="3088" max="3088" width="25.85546875" style="95" customWidth="1"/>
    <col min="3089" max="3099" width="12.140625" style="95" customWidth="1"/>
    <col min="3100" max="3328" width="9.140625" style="95"/>
    <col min="3329" max="3329" width="3" style="95" customWidth="1"/>
    <col min="3330" max="3330" width="6.85546875" style="95" customWidth="1"/>
    <col min="3331" max="3331" width="54.28515625" style="95" customWidth="1"/>
    <col min="3332" max="3343" width="12.140625" style="95" customWidth="1"/>
    <col min="3344" max="3344" width="25.85546875" style="95" customWidth="1"/>
    <col min="3345" max="3355" width="12.140625" style="95" customWidth="1"/>
    <col min="3356" max="3584" width="9.140625" style="95"/>
    <col min="3585" max="3585" width="3" style="95" customWidth="1"/>
    <col min="3586" max="3586" width="6.85546875" style="95" customWidth="1"/>
    <col min="3587" max="3587" width="54.28515625" style="95" customWidth="1"/>
    <col min="3588" max="3599" width="12.140625" style="95" customWidth="1"/>
    <col min="3600" max="3600" width="25.85546875" style="95" customWidth="1"/>
    <col min="3601" max="3611" width="12.140625" style="95" customWidth="1"/>
    <col min="3612" max="3840" width="9.140625" style="95"/>
    <col min="3841" max="3841" width="3" style="95" customWidth="1"/>
    <col min="3842" max="3842" width="6.85546875" style="95" customWidth="1"/>
    <col min="3843" max="3843" width="54.28515625" style="95" customWidth="1"/>
    <col min="3844" max="3855" width="12.140625" style="95" customWidth="1"/>
    <col min="3856" max="3856" width="25.85546875" style="95" customWidth="1"/>
    <col min="3857" max="3867" width="12.140625" style="95" customWidth="1"/>
    <col min="3868" max="4096" width="9.140625" style="95"/>
    <col min="4097" max="4097" width="3" style="95" customWidth="1"/>
    <col min="4098" max="4098" width="6.85546875" style="95" customWidth="1"/>
    <col min="4099" max="4099" width="54.28515625" style="95" customWidth="1"/>
    <col min="4100" max="4111" width="12.140625" style="95" customWidth="1"/>
    <col min="4112" max="4112" width="25.85546875" style="95" customWidth="1"/>
    <col min="4113" max="4123" width="12.140625" style="95" customWidth="1"/>
    <col min="4124" max="4352" width="9.140625" style="95"/>
    <col min="4353" max="4353" width="3" style="95" customWidth="1"/>
    <col min="4354" max="4354" width="6.85546875" style="95" customWidth="1"/>
    <col min="4355" max="4355" width="54.28515625" style="95" customWidth="1"/>
    <col min="4356" max="4367" width="12.140625" style="95" customWidth="1"/>
    <col min="4368" max="4368" width="25.85546875" style="95" customWidth="1"/>
    <col min="4369" max="4379" width="12.140625" style="95" customWidth="1"/>
    <col min="4380" max="4608" width="9.140625" style="95"/>
    <col min="4609" max="4609" width="3" style="95" customWidth="1"/>
    <col min="4610" max="4610" width="6.85546875" style="95" customWidth="1"/>
    <col min="4611" max="4611" width="54.28515625" style="95" customWidth="1"/>
    <col min="4612" max="4623" width="12.140625" style="95" customWidth="1"/>
    <col min="4624" max="4624" width="25.85546875" style="95" customWidth="1"/>
    <col min="4625" max="4635" width="12.140625" style="95" customWidth="1"/>
    <col min="4636" max="4864" width="9.140625" style="95"/>
    <col min="4865" max="4865" width="3" style="95" customWidth="1"/>
    <col min="4866" max="4866" width="6.85546875" style="95" customWidth="1"/>
    <col min="4867" max="4867" width="54.28515625" style="95" customWidth="1"/>
    <col min="4868" max="4879" width="12.140625" style="95" customWidth="1"/>
    <col min="4880" max="4880" width="25.85546875" style="95" customWidth="1"/>
    <col min="4881" max="4891" width="12.140625" style="95" customWidth="1"/>
    <col min="4892" max="5120" width="9.140625" style="95"/>
    <col min="5121" max="5121" width="3" style="95" customWidth="1"/>
    <col min="5122" max="5122" width="6.85546875" style="95" customWidth="1"/>
    <col min="5123" max="5123" width="54.28515625" style="95" customWidth="1"/>
    <col min="5124" max="5135" width="12.140625" style="95" customWidth="1"/>
    <col min="5136" max="5136" width="25.85546875" style="95" customWidth="1"/>
    <col min="5137" max="5147" width="12.140625" style="95" customWidth="1"/>
    <col min="5148" max="5376" width="9.140625" style="95"/>
    <col min="5377" max="5377" width="3" style="95" customWidth="1"/>
    <col min="5378" max="5378" width="6.85546875" style="95" customWidth="1"/>
    <col min="5379" max="5379" width="54.28515625" style="95" customWidth="1"/>
    <col min="5380" max="5391" width="12.140625" style="95" customWidth="1"/>
    <col min="5392" max="5392" width="25.85546875" style="95" customWidth="1"/>
    <col min="5393" max="5403" width="12.140625" style="95" customWidth="1"/>
    <col min="5404" max="5632" width="9.140625" style="95"/>
    <col min="5633" max="5633" width="3" style="95" customWidth="1"/>
    <col min="5634" max="5634" width="6.85546875" style="95" customWidth="1"/>
    <col min="5635" max="5635" width="54.28515625" style="95" customWidth="1"/>
    <col min="5636" max="5647" width="12.140625" style="95" customWidth="1"/>
    <col min="5648" max="5648" width="25.85546875" style="95" customWidth="1"/>
    <col min="5649" max="5659" width="12.140625" style="95" customWidth="1"/>
    <col min="5660" max="5888" width="9.140625" style="95"/>
    <col min="5889" max="5889" width="3" style="95" customWidth="1"/>
    <col min="5890" max="5890" width="6.85546875" style="95" customWidth="1"/>
    <col min="5891" max="5891" width="54.28515625" style="95" customWidth="1"/>
    <col min="5892" max="5903" width="12.140625" style="95" customWidth="1"/>
    <col min="5904" max="5904" width="25.85546875" style="95" customWidth="1"/>
    <col min="5905" max="5915" width="12.140625" style="95" customWidth="1"/>
    <col min="5916" max="6144" width="9.140625" style="95"/>
    <col min="6145" max="6145" width="3" style="95" customWidth="1"/>
    <col min="6146" max="6146" width="6.85546875" style="95" customWidth="1"/>
    <col min="6147" max="6147" width="54.28515625" style="95" customWidth="1"/>
    <col min="6148" max="6159" width="12.140625" style="95" customWidth="1"/>
    <col min="6160" max="6160" width="25.85546875" style="95" customWidth="1"/>
    <col min="6161" max="6171" width="12.140625" style="95" customWidth="1"/>
    <col min="6172" max="6400" width="9.140625" style="95"/>
    <col min="6401" max="6401" width="3" style="95" customWidth="1"/>
    <col min="6402" max="6402" width="6.85546875" style="95" customWidth="1"/>
    <col min="6403" max="6403" width="54.28515625" style="95" customWidth="1"/>
    <col min="6404" max="6415" width="12.140625" style="95" customWidth="1"/>
    <col min="6416" max="6416" width="25.85546875" style="95" customWidth="1"/>
    <col min="6417" max="6427" width="12.140625" style="95" customWidth="1"/>
    <col min="6428" max="6656" width="9.140625" style="95"/>
    <col min="6657" max="6657" width="3" style="95" customWidth="1"/>
    <col min="6658" max="6658" width="6.85546875" style="95" customWidth="1"/>
    <col min="6659" max="6659" width="54.28515625" style="95" customWidth="1"/>
    <col min="6660" max="6671" width="12.140625" style="95" customWidth="1"/>
    <col min="6672" max="6672" width="25.85546875" style="95" customWidth="1"/>
    <col min="6673" max="6683" width="12.140625" style="95" customWidth="1"/>
    <col min="6684" max="6912" width="9.140625" style="95"/>
    <col min="6913" max="6913" width="3" style="95" customWidth="1"/>
    <col min="6914" max="6914" width="6.85546875" style="95" customWidth="1"/>
    <col min="6915" max="6915" width="54.28515625" style="95" customWidth="1"/>
    <col min="6916" max="6927" width="12.140625" style="95" customWidth="1"/>
    <col min="6928" max="6928" width="25.85546875" style="95" customWidth="1"/>
    <col min="6929" max="6939" width="12.140625" style="95" customWidth="1"/>
    <col min="6940" max="7168" width="9.140625" style="95"/>
    <col min="7169" max="7169" width="3" style="95" customWidth="1"/>
    <col min="7170" max="7170" width="6.85546875" style="95" customWidth="1"/>
    <col min="7171" max="7171" width="54.28515625" style="95" customWidth="1"/>
    <col min="7172" max="7183" width="12.140625" style="95" customWidth="1"/>
    <col min="7184" max="7184" width="25.85546875" style="95" customWidth="1"/>
    <col min="7185" max="7195" width="12.140625" style="95" customWidth="1"/>
    <col min="7196" max="7424" width="9.140625" style="95"/>
    <col min="7425" max="7425" width="3" style="95" customWidth="1"/>
    <col min="7426" max="7426" width="6.85546875" style="95" customWidth="1"/>
    <col min="7427" max="7427" width="54.28515625" style="95" customWidth="1"/>
    <col min="7428" max="7439" width="12.140625" style="95" customWidth="1"/>
    <col min="7440" max="7440" width="25.85546875" style="95" customWidth="1"/>
    <col min="7441" max="7451" width="12.140625" style="95" customWidth="1"/>
    <col min="7452" max="7680" width="9.140625" style="95"/>
    <col min="7681" max="7681" width="3" style="95" customWidth="1"/>
    <col min="7682" max="7682" width="6.85546875" style="95" customWidth="1"/>
    <col min="7683" max="7683" width="54.28515625" style="95" customWidth="1"/>
    <col min="7684" max="7695" width="12.140625" style="95" customWidth="1"/>
    <col min="7696" max="7696" width="25.85546875" style="95" customWidth="1"/>
    <col min="7697" max="7707" width="12.140625" style="95" customWidth="1"/>
    <col min="7708" max="7936" width="9.140625" style="95"/>
    <col min="7937" max="7937" width="3" style="95" customWidth="1"/>
    <col min="7938" max="7938" width="6.85546875" style="95" customWidth="1"/>
    <col min="7939" max="7939" width="54.28515625" style="95" customWidth="1"/>
    <col min="7940" max="7951" width="12.140625" style="95" customWidth="1"/>
    <col min="7952" max="7952" width="25.85546875" style="95" customWidth="1"/>
    <col min="7953" max="7963" width="12.140625" style="95" customWidth="1"/>
    <col min="7964" max="8192" width="9.140625" style="95"/>
    <col min="8193" max="8193" width="3" style="95" customWidth="1"/>
    <col min="8194" max="8194" width="6.85546875" style="95" customWidth="1"/>
    <col min="8195" max="8195" width="54.28515625" style="95" customWidth="1"/>
    <col min="8196" max="8207" width="12.140625" style="95" customWidth="1"/>
    <col min="8208" max="8208" width="25.85546875" style="95" customWidth="1"/>
    <col min="8209" max="8219" width="12.140625" style="95" customWidth="1"/>
    <col min="8220" max="8448" width="9.140625" style="95"/>
    <col min="8449" max="8449" width="3" style="95" customWidth="1"/>
    <col min="8450" max="8450" width="6.85546875" style="95" customWidth="1"/>
    <col min="8451" max="8451" width="54.28515625" style="95" customWidth="1"/>
    <col min="8452" max="8463" width="12.140625" style="95" customWidth="1"/>
    <col min="8464" max="8464" width="25.85546875" style="95" customWidth="1"/>
    <col min="8465" max="8475" width="12.140625" style="95" customWidth="1"/>
    <col min="8476" max="8704" width="9.140625" style="95"/>
    <col min="8705" max="8705" width="3" style="95" customWidth="1"/>
    <col min="8706" max="8706" width="6.85546875" style="95" customWidth="1"/>
    <col min="8707" max="8707" width="54.28515625" style="95" customWidth="1"/>
    <col min="8708" max="8719" width="12.140625" style="95" customWidth="1"/>
    <col min="8720" max="8720" width="25.85546875" style="95" customWidth="1"/>
    <col min="8721" max="8731" width="12.140625" style="95" customWidth="1"/>
    <col min="8732" max="8960" width="9.140625" style="95"/>
    <col min="8961" max="8961" width="3" style="95" customWidth="1"/>
    <col min="8962" max="8962" width="6.85546875" style="95" customWidth="1"/>
    <col min="8963" max="8963" width="54.28515625" style="95" customWidth="1"/>
    <col min="8964" max="8975" width="12.140625" style="95" customWidth="1"/>
    <col min="8976" max="8976" width="25.85546875" style="95" customWidth="1"/>
    <col min="8977" max="8987" width="12.140625" style="95" customWidth="1"/>
    <col min="8988" max="9216" width="9.140625" style="95"/>
    <col min="9217" max="9217" width="3" style="95" customWidth="1"/>
    <col min="9218" max="9218" width="6.85546875" style="95" customWidth="1"/>
    <col min="9219" max="9219" width="54.28515625" style="95" customWidth="1"/>
    <col min="9220" max="9231" width="12.140625" style="95" customWidth="1"/>
    <col min="9232" max="9232" width="25.85546875" style="95" customWidth="1"/>
    <col min="9233" max="9243" width="12.140625" style="95" customWidth="1"/>
    <col min="9244" max="9472" width="9.140625" style="95"/>
    <col min="9473" max="9473" width="3" style="95" customWidth="1"/>
    <col min="9474" max="9474" width="6.85546875" style="95" customWidth="1"/>
    <col min="9475" max="9475" width="54.28515625" style="95" customWidth="1"/>
    <col min="9476" max="9487" width="12.140625" style="95" customWidth="1"/>
    <col min="9488" max="9488" width="25.85546875" style="95" customWidth="1"/>
    <col min="9489" max="9499" width="12.140625" style="95" customWidth="1"/>
    <col min="9500" max="9728" width="9.140625" style="95"/>
    <col min="9729" max="9729" width="3" style="95" customWidth="1"/>
    <col min="9730" max="9730" width="6.85546875" style="95" customWidth="1"/>
    <col min="9731" max="9731" width="54.28515625" style="95" customWidth="1"/>
    <col min="9732" max="9743" width="12.140625" style="95" customWidth="1"/>
    <col min="9744" max="9744" width="25.85546875" style="95" customWidth="1"/>
    <col min="9745" max="9755" width="12.140625" style="95" customWidth="1"/>
    <col min="9756" max="9984" width="9.140625" style="95"/>
    <col min="9985" max="9985" width="3" style="95" customWidth="1"/>
    <col min="9986" max="9986" width="6.85546875" style="95" customWidth="1"/>
    <col min="9987" max="9987" width="54.28515625" style="95" customWidth="1"/>
    <col min="9988" max="9999" width="12.140625" style="95" customWidth="1"/>
    <col min="10000" max="10000" width="25.85546875" style="95" customWidth="1"/>
    <col min="10001" max="10011" width="12.140625" style="95" customWidth="1"/>
    <col min="10012" max="10240" width="9.140625" style="95"/>
    <col min="10241" max="10241" width="3" style="95" customWidth="1"/>
    <col min="10242" max="10242" width="6.85546875" style="95" customWidth="1"/>
    <col min="10243" max="10243" width="54.28515625" style="95" customWidth="1"/>
    <col min="10244" max="10255" width="12.140625" style="95" customWidth="1"/>
    <col min="10256" max="10256" width="25.85546875" style="95" customWidth="1"/>
    <col min="10257" max="10267" width="12.140625" style="95" customWidth="1"/>
    <col min="10268" max="10496" width="9.140625" style="95"/>
    <col min="10497" max="10497" width="3" style="95" customWidth="1"/>
    <col min="10498" max="10498" width="6.85546875" style="95" customWidth="1"/>
    <col min="10499" max="10499" width="54.28515625" style="95" customWidth="1"/>
    <col min="10500" max="10511" width="12.140625" style="95" customWidth="1"/>
    <col min="10512" max="10512" width="25.85546875" style="95" customWidth="1"/>
    <col min="10513" max="10523" width="12.140625" style="95" customWidth="1"/>
    <col min="10524" max="10752" width="9.140625" style="95"/>
    <col min="10753" max="10753" width="3" style="95" customWidth="1"/>
    <col min="10754" max="10754" width="6.85546875" style="95" customWidth="1"/>
    <col min="10755" max="10755" width="54.28515625" style="95" customWidth="1"/>
    <col min="10756" max="10767" width="12.140625" style="95" customWidth="1"/>
    <col min="10768" max="10768" width="25.85546875" style="95" customWidth="1"/>
    <col min="10769" max="10779" width="12.140625" style="95" customWidth="1"/>
    <col min="10780" max="11008" width="9.140625" style="95"/>
    <col min="11009" max="11009" width="3" style="95" customWidth="1"/>
    <col min="11010" max="11010" width="6.85546875" style="95" customWidth="1"/>
    <col min="11011" max="11011" width="54.28515625" style="95" customWidth="1"/>
    <col min="11012" max="11023" width="12.140625" style="95" customWidth="1"/>
    <col min="11024" max="11024" width="25.85546875" style="95" customWidth="1"/>
    <col min="11025" max="11035" width="12.140625" style="95" customWidth="1"/>
    <col min="11036" max="11264" width="9.140625" style="95"/>
    <col min="11265" max="11265" width="3" style="95" customWidth="1"/>
    <col min="11266" max="11266" width="6.85546875" style="95" customWidth="1"/>
    <col min="11267" max="11267" width="54.28515625" style="95" customWidth="1"/>
    <col min="11268" max="11279" width="12.140625" style="95" customWidth="1"/>
    <col min="11280" max="11280" width="25.85546875" style="95" customWidth="1"/>
    <col min="11281" max="11291" width="12.140625" style="95" customWidth="1"/>
    <col min="11292" max="11520" width="9.140625" style="95"/>
    <col min="11521" max="11521" width="3" style="95" customWidth="1"/>
    <col min="11522" max="11522" width="6.85546875" style="95" customWidth="1"/>
    <col min="11523" max="11523" width="54.28515625" style="95" customWidth="1"/>
    <col min="11524" max="11535" width="12.140625" style="95" customWidth="1"/>
    <col min="11536" max="11536" width="25.85546875" style="95" customWidth="1"/>
    <col min="11537" max="11547" width="12.140625" style="95" customWidth="1"/>
    <col min="11548" max="11776" width="9.140625" style="95"/>
    <col min="11777" max="11777" width="3" style="95" customWidth="1"/>
    <col min="11778" max="11778" width="6.85546875" style="95" customWidth="1"/>
    <col min="11779" max="11779" width="54.28515625" style="95" customWidth="1"/>
    <col min="11780" max="11791" width="12.140625" style="95" customWidth="1"/>
    <col min="11792" max="11792" width="25.85546875" style="95" customWidth="1"/>
    <col min="11793" max="11803" width="12.140625" style="95" customWidth="1"/>
    <col min="11804" max="12032" width="9.140625" style="95"/>
    <col min="12033" max="12033" width="3" style="95" customWidth="1"/>
    <col min="12034" max="12034" width="6.85546875" style="95" customWidth="1"/>
    <col min="12035" max="12035" width="54.28515625" style="95" customWidth="1"/>
    <col min="12036" max="12047" width="12.140625" style="95" customWidth="1"/>
    <col min="12048" max="12048" width="25.85546875" style="95" customWidth="1"/>
    <col min="12049" max="12059" width="12.140625" style="95" customWidth="1"/>
    <col min="12060" max="12288" width="9.140625" style="95"/>
    <col min="12289" max="12289" width="3" style="95" customWidth="1"/>
    <col min="12290" max="12290" width="6.85546875" style="95" customWidth="1"/>
    <col min="12291" max="12291" width="54.28515625" style="95" customWidth="1"/>
    <col min="12292" max="12303" width="12.140625" style="95" customWidth="1"/>
    <col min="12304" max="12304" width="25.85546875" style="95" customWidth="1"/>
    <col min="12305" max="12315" width="12.140625" style="95" customWidth="1"/>
    <col min="12316" max="12544" width="9.140625" style="95"/>
    <col min="12545" max="12545" width="3" style="95" customWidth="1"/>
    <col min="12546" max="12546" width="6.85546875" style="95" customWidth="1"/>
    <col min="12547" max="12547" width="54.28515625" style="95" customWidth="1"/>
    <col min="12548" max="12559" width="12.140625" style="95" customWidth="1"/>
    <col min="12560" max="12560" width="25.85546875" style="95" customWidth="1"/>
    <col min="12561" max="12571" width="12.140625" style="95" customWidth="1"/>
    <col min="12572" max="12800" width="9.140625" style="95"/>
    <col min="12801" max="12801" width="3" style="95" customWidth="1"/>
    <col min="12802" max="12802" width="6.85546875" style="95" customWidth="1"/>
    <col min="12803" max="12803" width="54.28515625" style="95" customWidth="1"/>
    <col min="12804" max="12815" width="12.140625" style="95" customWidth="1"/>
    <col min="12816" max="12816" width="25.85546875" style="95" customWidth="1"/>
    <col min="12817" max="12827" width="12.140625" style="95" customWidth="1"/>
    <col min="12828" max="13056" width="9.140625" style="95"/>
    <col min="13057" max="13057" width="3" style="95" customWidth="1"/>
    <col min="13058" max="13058" width="6.85546875" style="95" customWidth="1"/>
    <col min="13059" max="13059" width="54.28515625" style="95" customWidth="1"/>
    <col min="13060" max="13071" width="12.140625" style="95" customWidth="1"/>
    <col min="13072" max="13072" width="25.85546875" style="95" customWidth="1"/>
    <col min="13073" max="13083" width="12.140625" style="95" customWidth="1"/>
    <col min="13084" max="13312" width="9.140625" style="95"/>
    <col min="13313" max="13313" width="3" style="95" customWidth="1"/>
    <col min="13314" max="13314" width="6.85546875" style="95" customWidth="1"/>
    <col min="13315" max="13315" width="54.28515625" style="95" customWidth="1"/>
    <col min="13316" max="13327" width="12.140625" style="95" customWidth="1"/>
    <col min="13328" max="13328" width="25.85546875" style="95" customWidth="1"/>
    <col min="13329" max="13339" width="12.140625" style="95" customWidth="1"/>
    <col min="13340" max="13568" width="9.140625" style="95"/>
    <col min="13569" max="13569" width="3" style="95" customWidth="1"/>
    <col min="13570" max="13570" width="6.85546875" style="95" customWidth="1"/>
    <col min="13571" max="13571" width="54.28515625" style="95" customWidth="1"/>
    <col min="13572" max="13583" width="12.140625" style="95" customWidth="1"/>
    <col min="13584" max="13584" width="25.85546875" style="95" customWidth="1"/>
    <col min="13585" max="13595" width="12.140625" style="95" customWidth="1"/>
    <col min="13596" max="13824" width="9.140625" style="95"/>
    <col min="13825" max="13825" width="3" style="95" customWidth="1"/>
    <col min="13826" max="13826" width="6.85546875" style="95" customWidth="1"/>
    <col min="13827" max="13827" width="54.28515625" style="95" customWidth="1"/>
    <col min="13828" max="13839" width="12.140625" style="95" customWidth="1"/>
    <col min="13840" max="13840" width="25.85546875" style="95" customWidth="1"/>
    <col min="13841" max="13851" width="12.140625" style="95" customWidth="1"/>
    <col min="13852" max="14080" width="9.140625" style="95"/>
    <col min="14081" max="14081" width="3" style="95" customWidth="1"/>
    <col min="14082" max="14082" width="6.85546875" style="95" customWidth="1"/>
    <col min="14083" max="14083" width="54.28515625" style="95" customWidth="1"/>
    <col min="14084" max="14095" width="12.140625" style="95" customWidth="1"/>
    <col min="14096" max="14096" width="25.85546875" style="95" customWidth="1"/>
    <col min="14097" max="14107" width="12.140625" style="95" customWidth="1"/>
    <col min="14108" max="14336" width="9.140625" style="95"/>
    <col min="14337" max="14337" width="3" style="95" customWidth="1"/>
    <col min="14338" max="14338" width="6.85546875" style="95" customWidth="1"/>
    <col min="14339" max="14339" width="54.28515625" style="95" customWidth="1"/>
    <col min="14340" max="14351" width="12.140625" style="95" customWidth="1"/>
    <col min="14352" max="14352" width="25.85546875" style="95" customWidth="1"/>
    <col min="14353" max="14363" width="12.140625" style="95" customWidth="1"/>
    <col min="14364" max="14592" width="9.140625" style="95"/>
    <col min="14593" max="14593" width="3" style="95" customWidth="1"/>
    <col min="14594" max="14594" width="6.85546875" style="95" customWidth="1"/>
    <col min="14595" max="14595" width="54.28515625" style="95" customWidth="1"/>
    <col min="14596" max="14607" width="12.140625" style="95" customWidth="1"/>
    <col min="14608" max="14608" width="25.85546875" style="95" customWidth="1"/>
    <col min="14609" max="14619" width="12.140625" style="95" customWidth="1"/>
    <col min="14620" max="14848" width="9.140625" style="95"/>
    <col min="14849" max="14849" width="3" style="95" customWidth="1"/>
    <col min="14850" max="14850" width="6.85546875" style="95" customWidth="1"/>
    <col min="14851" max="14851" width="54.28515625" style="95" customWidth="1"/>
    <col min="14852" max="14863" width="12.140625" style="95" customWidth="1"/>
    <col min="14864" max="14864" width="25.85546875" style="95" customWidth="1"/>
    <col min="14865" max="14875" width="12.140625" style="95" customWidth="1"/>
    <col min="14876" max="15104" width="9.140625" style="95"/>
    <col min="15105" max="15105" width="3" style="95" customWidth="1"/>
    <col min="15106" max="15106" width="6.85546875" style="95" customWidth="1"/>
    <col min="15107" max="15107" width="54.28515625" style="95" customWidth="1"/>
    <col min="15108" max="15119" width="12.140625" style="95" customWidth="1"/>
    <col min="15120" max="15120" width="25.85546875" style="95" customWidth="1"/>
    <col min="15121" max="15131" width="12.140625" style="95" customWidth="1"/>
    <col min="15132" max="15360" width="9.140625" style="95"/>
    <col min="15361" max="15361" width="3" style="95" customWidth="1"/>
    <col min="15362" max="15362" width="6.85546875" style="95" customWidth="1"/>
    <col min="15363" max="15363" width="54.28515625" style="95" customWidth="1"/>
    <col min="15364" max="15375" width="12.140625" style="95" customWidth="1"/>
    <col min="15376" max="15376" width="25.85546875" style="95" customWidth="1"/>
    <col min="15377" max="15387" width="12.140625" style="95" customWidth="1"/>
    <col min="15388" max="15616" width="9.140625" style="95"/>
    <col min="15617" max="15617" width="3" style="95" customWidth="1"/>
    <col min="15618" max="15618" width="6.85546875" style="95" customWidth="1"/>
    <col min="15619" max="15619" width="54.28515625" style="95" customWidth="1"/>
    <col min="15620" max="15631" width="12.140625" style="95" customWidth="1"/>
    <col min="15632" max="15632" width="25.85546875" style="95" customWidth="1"/>
    <col min="15633" max="15643" width="12.140625" style="95" customWidth="1"/>
    <col min="15644" max="15872" width="9.140625" style="95"/>
    <col min="15873" max="15873" width="3" style="95" customWidth="1"/>
    <col min="15874" max="15874" width="6.85546875" style="95" customWidth="1"/>
    <col min="15875" max="15875" width="54.28515625" style="95" customWidth="1"/>
    <col min="15876" max="15887" width="12.140625" style="95" customWidth="1"/>
    <col min="15888" max="15888" width="25.85546875" style="95" customWidth="1"/>
    <col min="15889" max="15899" width="12.140625" style="95" customWidth="1"/>
    <col min="15900" max="16128" width="9.140625" style="95"/>
    <col min="16129" max="16129" width="3" style="95" customWidth="1"/>
    <col min="16130" max="16130" width="6.85546875" style="95" customWidth="1"/>
    <col min="16131" max="16131" width="54.28515625" style="95" customWidth="1"/>
    <col min="16132" max="16143" width="12.140625" style="95" customWidth="1"/>
    <col min="16144" max="16144" width="25.85546875" style="95" customWidth="1"/>
    <col min="16145" max="16155" width="12.140625" style="95" customWidth="1"/>
    <col min="16156" max="16384" width="9.140625" style="95"/>
  </cols>
  <sheetData>
    <row r="1" spans="2:21" ht="34.15" customHeight="1" x14ac:dyDescent="0.2">
      <c r="B1" s="93"/>
      <c r="C1" s="94" t="s">
        <v>39</v>
      </c>
      <c r="D1" s="96"/>
      <c r="E1" s="96"/>
      <c r="F1" s="96"/>
      <c r="G1" s="96"/>
      <c r="H1" s="96"/>
      <c r="I1" s="96"/>
      <c r="J1" s="96"/>
      <c r="K1" s="96"/>
      <c r="L1" s="96"/>
      <c r="M1" s="97"/>
      <c r="N1" s="98"/>
      <c r="O1" s="96"/>
      <c r="P1" s="96"/>
      <c r="Q1" s="95"/>
      <c r="R1" s="95"/>
      <c r="S1" s="95"/>
      <c r="T1" s="95"/>
      <c r="U1" s="95"/>
    </row>
    <row r="2" spans="2:21" s="37" customFormat="1" ht="24" customHeight="1" x14ac:dyDescent="0.25">
      <c r="B2" s="254" t="str">
        <f>Översikt!$B$10</f>
        <v>A 8</v>
      </c>
      <c r="C2" s="287" t="s">
        <v>40</v>
      </c>
      <c r="D2" s="287"/>
      <c r="E2" s="287"/>
      <c r="F2" s="287"/>
      <c r="G2" s="287"/>
      <c r="H2" s="287"/>
      <c r="I2" s="287"/>
      <c r="J2" s="287"/>
      <c r="K2" s="287"/>
      <c r="L2" s="287"/>
      <c r="M2" s="287"/>
      <c r="N2" s="287"/>
      <c r="O2" s="293"/>
      <c r="P2" s="294"/>
      <c r="Q2" s="157"/>
    </row>
    <row r="3" spans="2:21" s="37" customFormat="1" ht="24" customHeight="1" x14ac:dyDescent="0.25">
      <c r="B3" s="265"/>
      <c r="C3" s="287" t="s">
        <v>103</v>
      </c>
      <c r="D3" s="287"/>
      <c r="E3" s="287"/>
      <c r="F3" s="287"/>
      <c r="G3" s="287"/>
      <c r="H3" s="287"/>
      <c r="I3" s="287"/>
      <c r="J3" s="287"/>
      <c r="K3" s="287"/>
      <c r="L3" s="287"/>
      <c r="M3" s="287"/>
      <c r="N3" s="287"/>
      <c r="O3" s="295"/>
      <c r="P3" s="294"/>
      <c r="Q3" s="158"/>
    </row>
    <row r="4" spans="2:21" s="102" customFormat="1" ht="24.75" thickBot="1" x14ac:dyDescent="0.3">
      <c r="B4" s="264" t="s">
        <v>34</v>
      </c>
      <c r="C4" s="270"/>
      <c r="D4" s="196" t="s">
        <v>42</v>
      </c>
      <c r="E4" s="196" t="s">
        <v>104</v>
      </c>
      <c r="F4" s="196" t="s">
        <v>174</v>
      </c>
      <c r="G4" s="196" t="s">
        <v>79</v>
      </c>
      <c r="H4" s="196" t="s">
        <v>46</v>
      </c>
      <c r="I4" s="196" t="s">
        <v>47</v>
      </c>
      <c r="J4" s="196" t="s">
        <v>48</v>
      </c>
      <c r="K4" s="196" t="s">
        <v>49</v>
      </c>
      <c r="L4" s="196" t="s">
        <v>50</v>
      </c>
      <c r="M4" s="100" t="s">
        <v>100</v>
      </c>
      <c r="N4" s="101" t="s">
        <v>38</v>
      </c>
      <c r="O4" s="295"/>
      <c r="P4" s="294"/>
    </row>
    <row r="5" spans="2:21" s="99" customFormat="1" ht="36" x14ac:dyDescent="0.25">
      <c r="B5" s="160" t="str">
        <f>Översikt!$B$10&amp;"."&amp;ROW()-4</f>
        <v>A 8.1</v>
      </c>
      <c r="C5" s="161" t="s">
        <v>105</v>
      </c>
      <c r="D5" s="162"/>
      <c r="E5" s="162"/>
      <c r="F5" s="162"/>
      <c r="G5" s="162"/>
      <c r="H5" s="162"/>
      <c r="I5" s="162"/>
      <c r="J5" s="162"/>
      <c r="K5" s="162"/>
      <c r="L5" s="162"/>
      <c r="M5" s="163">
        <f>SUM(D5:L5)</f>
        <v>0</v>
      </c>
      <c r="N5" s="164">
        <f t="shared" ref="N5:N26" si="0">M5*TimKost</f>
        <v>0</v>
      </c>
      <c r="O5" s="132"/>
      <c r="P5" s="132"/>
      <c r="Q5" s="108"/>
      <c r="R5" s="108"/>
      <c r="S5" s="108"/>
      <c r="T5" s="108"/>
      <c r="U5" s="108"/>
    </row>
    <row r="6" spans="2:21" s="99" customFormat="1" ht="36.75" thickBot="1" x14ac:dyDescent="0.3">
      <c r="B6" s="165" t="str">
        <f>Översikt!$B$10&amp;"."&amp;ROW()-4</f>
        <v>A 8.2</v>
      </c>
      <c r="C6" s="166" t="s">
        <v>106</v>
      </c>
      <c r="D6" s="167"/>
      <c r="E6" s="167"/>
      <c r="F6" s="167"/>
      <c r="G6" s="167"/>
      <c r="H6" s="167"/>
      <c r="I6" s="167"/>
      <c r="J6" s="167"/>
      <c r="K6" s="167"/>
      <c r="L6" s="167"/>
      <c r="M6" s="168">
        <f>SUM(D6:L6)</f>
        <v>0</v>
      </c>
      <c r="N6" s="169">
        <f t="shared" si="0"/>
        <v>0</v>
      </c>
      <c r="O6" s="132"/>
      <c r="P6" s="132"/>
      <c r="Q6" s="108"/>
      <c r="R6" s="108"/>
      <c r="S6" s="108"/>
      <c r="T6" s="108"/>
      <c r="U6" s="108"/>
    </row>
    <row r="7" spans="2:21" s="99" customFormat="1" ht="36" x14ac:dyDescent="0.25">
      <c r="B7" s="121" t="str">
        <f>Översikt!$B$10&amp;"."&amp;ROW()-4</f>
        <v>A 8.3</v>
      </c>
      <c r="C7" s="122" t="s">
        <v>107</v>
      </c>
      <c r="D7" s="123"/>
      <c r="E7" s="123"/>
      <c r="F7" s="123"/>
      <c r="G7" s="123"/>
      <c r="H7" s="123"/>
      <c r="I7" s="123"/>
      <c r="J7" s="123"/>
      <c r="K7" s="123"/>
      <c r="L7" s="123"/>
      <c r="M7" s="124">
        <f>SUM(D7:L7)</f>
        <v>0</v>
      </c>
      <c r="N7" s="125">
        <f t="shared" si="0"/>
        <v>0</v>
      </c>
      <c r="O7" s="132"/>
      <c r="P7" s="132"/>
      <c r="Q7" s="108"/>
      <c r="R7" s="108"/>
      <c r="S7" s="108"/>
      <c r="T7" s="108"/>
      <c r="U7" s="108"/>
    </row>
    <row r="8" spans="2:21" s="99" customFormat="1" ht="36.75" thickBot="1" x14ac:dyDescent="0.3">
      <c r="B8" s="170" t="str">
        <f>Översikt!$B$10&amp;"."&amp;ROW()-4</f>
        <v>A 8.4</v>
      </c>
      <c r="C8" s="171" t="s">
        <v>108</v>
      </c>
      <c r="D8" s="172"/>
      <c r="E8" s="172"/>
      <c r="F8" s="172"/>
      <c r="G8" s="172"/>
      <c r="H8" s="172"/>
      <c r="I8" s="172"/>
      <c r="J8" s="172"/>
      <c r="K8" s="172"/>
      <c r="L8" s="172"/>
      <c r="M8" s="173">
        <f>SUM(D8:L8)</f>
        <v>0</v>
      </c>
      <c r="N8" s="174">
        <f t="shared" si="0"/>
        <v>0</v>
      </c>
      <c r="O8" s="132"/>
      <c r="P8" s="132"/>
      <c r="Q8" s="108"/>
      <c r="R8" s="108"/>
      <c r="S8" s="108"/>
      <c r="T8" s="108"/>
      <c r="U8" s="108"/>
    </row>
    <row r="9" spans="2:21" s="96" customFormat="1" ht="48" x14ac:dyDescent="0.2">
      <c r="B9" s="160" t="str">
        <f>Översikt!$B$10&amp;"."&amp;ROW()-4</f>
        <v>A 8.5</v>
      </c>
      <c r="C9" s="161" t="s">
        <v>109</v>
      </c>
      <c r="D9" s="162"/>
      <c r="E9" s="162"/>
      <c r="F9" s="162"/>
      <c r="G9" s="162"/>
      <c r="H9" s="162"/>
      <c r="I9" s="162"/>
      <c r="J9" s="162"/>
      <c r="K9" s="162"/>
      <c r="L9" s="162"/>
      <c r="M9" s="163">
        <f t="shared" ref="M9:M36" si="1">SUM(D9:L9)</f>
        <v>0</v>
      </c>
      <c r="N9" s="164">
        <f t="shared" si="0"/>
        <v>0</v>
      </c>
      <c r="O9" s="132"/>
      <c r="P9" s="132"/>
      <c r="Q9" s="135"/>
      <c r="R9" s="132"/>
      <c r="S9" s="132"/>
      <c r="T9" s="132"/>
      <c r="U9" s="132"/>
    </row>
    <row r="10" spans="2:21" s="96" customFormat="1" ht="48.75" thickBot="1" x14ac:dyDescent="0.25">
      <c r="B10" s="165" t="str">
        <f>Översikt!$B$10&amp;"."&amp;ROW()-4</f>
        <v>A 8.6</v>
      </c>
      <c r="C10" s="166" t="s">
        <v>110</v>
      </c>
      <c r="D10" s="167"/>
      <c r="E10" s="167"/>
      <c r="F10" s="167"/>
      <c r="G10" s="167"/>
      <c r="H10" s="167"/>
      <c r="I10" s="167"/>
      <c r="J10" s="167"/>
      <c r="K10" s="167"/>
      <c r="L10" s="167"/>
      <c r="M10" s="168">
        <f t="shared" si="1"/>
        <v>0</v>
      </c>
      <c r="N10" s="169">
        <f t="shared" si="0"/>
        <v>0</v>
      </c>
      <c r="O10" s="132"/>
      <c r="P10" s="132"/>
      <c r="Q10" s="135"/>
      <c r="R10" s="132"/>
      <c r="S10" s="132"/>
      <c r="T10" s="132"/>
      <c r="U10" s="132"/>
    </row>
    <row r="11" spans="2:21" s="96" customFormat="1" ht="24" x14ac:dyDescent="0.2">
      <c r="B11" s="121" t="str">
        <f>Översikt!$B$10&amp;"."&amp;ROW()-4</f>
        <v>A 8.7</v>
      </c>
      <c r="C11" s="122" t="s">
        <v>111</v>
      </c>
      <c r="D11" s="123"/>
      <c r="E11" s="123"/>
      <c r="F11" s="123"/>
      <c r="G11" s="123"/>
      <c r="H11" s="123"/>
      <c r="I11" s="123"/>
      <c r="J11" s="123"/>
      <c r="K11" s="123"/>
      <c r="L11" s="123"/>
      <c r="M11" s="124">
        <f t="shared" si="1"/>
        <v>0</v>
      </c>
      <c r="N11" s="125">
        <f t="shared" si="0"/>
        <v>0</v>
      </c>
      <c r="O11" s="132"/>
      <c r="P11" s="132"/>
      <c r="Q11" s="135"/>
      <c r="R11" s="132"/>
      <c r="S11" s="132"/>
      <c r="T11" s="132"/>
      <c r="U11" s="132"/>
    </row>
    <row r="12" spans="2:21" s="96" customFormat="1" ht="24.75" thickBot="1" x14ac:dyDescent="0.25">
      <c r="B12" s="110" t="str">
        <f>Översikt!$B$10&amp;"."&amp;ROW()-4</f>
        <v>A 8.8</v>
      </c>
      <c r="C12" s="111" t="s">
        <v>112</v>
      </c>
      <c r="D12" s="112"/>
      <c r="E12" s="112"/>
      <c r="F12" s="112"/>
      <c r="G12" s="112"/>
      <c r="H12" s="112"/>
      <c r="I12" s="112"/>
      <c r="J12" s="112"/>
      <c r="K12" s="112"/>
      <c r="L12" s="112"/>
      <c r="M12" s="113">
        <f t="shared" si="1"/>
        <v>0</v>
      </c>
      <c r="N12" s="114">
        <f t="shared" si="0"/>
        <v>0</v>
      </c>
      <c r="O12" s="132"/>
      <c r="P12" s="132"/>
      <c r="Q12" s="135"/>
      <c r="R12" s="132"/>
      <c r="S12" s="132"/>
      <c r="T12" s="132"/>
      <c r="U12" s="132"/>
    </row>
    <row r="13" spans="2:21" s="96" customFormat="1" ht="30" customHeight="1" x14ac:dyDescent="0.2">
      <c r="B13" s="160" t="str">
        <f>Översikt!$B$10&amp;"."&amp;ROW()-4</f>
        <v>A 8.9</v>
      </c>
      <c r="C13" s="161" t="s">
        <v>113</v>
      </c>
      <c r="D13" s="162"/>
      <c r="E13" s="162"/>
      <c r="F13" s="162"/>
      <c r="G13" s="162"/>
      <c r="H13" s="162"/>
      <c r="I13" s="162"/>
      <c r="J13" s="162"/>
      <c r="K13" s="162"/>
      <c r="L13" s="162"/>
      <c r="M13" s="163">
        <f t="shared" si="1"/>
        <v>0</v>
      </c>
      <c r="N13" s="164">
        <f t="shared" si="0"/>
        <v>0</v>
      </c>
      <c r="O13" s="132"/>
      <c r="P13" s="132"/>
      <c r="Q13" s="135"/>
      <c r="R13" s="132"/>
      <c r="S13" s="132"/>
      <c r="T13" s="132"/>
      <c r="U13" s="132"/>
    </row>
    <row r="14" spans="2:21" s="96" customFormat="1" ht="36.75" thickBot="1" x14ac:dyDescent="0.25">
      <c r="B14" s="165" t="str">
        <f>Översikt!$B$10&amp;"."&amp;ROW()-4</f>
        <v>A 8.10</v>
      </c>
      <c r="C14" s="166" t="s">
        <v>114</v>
      </c>
      <c r="D14" s="167"/>
      <c r="E14" s="167"/>
      <c r="F14" s="167"/>
      <c r="G14" s="167"/>
      <c r="H14" s="167"/>
      <c r="I14" s="167"/>
      <c r="J14" s="167"/>
      <c r="K14" s="167"/>
      <c r="L14" s="167"/>
      <c r="M14" s="168">
        <f t="shared" si="1"/>
        <v>0</v>
      </c>
      <c r="N14" s="169">
        <f t="shared" si="0"/>
        <v>0</v>
      </c>
      <c r="O14" s="132"/>
      <c r="P14" s="132"/>
      <c r="Q14" s="135"/>
      <c r="R14" s="132"/>
      <c r="S14" s="132"/>
      <c r="T14" s="132"/>
      <c r="U14" s="132"/>
    </row>
    <row r="15" spans="2:21" s="96" customFormat="1" ht="36" x14ac:dyDescent="0.2">
      <c r="B15" s="110" t="str">
        <f>Översikt!$B$10&amp;"."&amp;ROW()-4</f>
        <v>A 8.11</v>
      </c>
      <c r="C15" s="111" t="s">
        <v>115</v>
      </c>
      <c r="D15" s="112"/>
      <c r="E15" s="112"/>
      <c r="F15" s="112"/>
      <c r="G15" s="112"/>
      <c r="H15" s="112"/>
      <c r="I15" s="112"/>
      <c r="J15" s="112"/>
      <c r="K15" s="112"/>
      <c r="L15" s="112"/>
      <c r="M15" s="113">
        <f t="shared" si="1"/>
        <v>0</v>
      </c>
      <c r="N15" s="114">
        <f t="shared" si="0"/>
        <v>0</v>
      </c>
      <c r="O15" s="132"/>
      <c r="P15" s="132"/>
      <c r="Q15" s="135"/>
      <c r="R15" s="132"/>
      <c r="S15" s="132"/>
      <c r="T15" s="132"/>
      <c r="U15" s="132"/>
    </row>
    <row r="16" spans="2:21" s="96" customFormat="1" ht="36.75" thickBot="1" x14ac:dyDescent="0.25">
      <c r="B16" s="110" t="str">
        <f>Översikt!$B$10&amp;"."&amp;ROW()-4</f>
        <v>A 8.12</v>
      </c>
      <c r="C16" s="111" t="s">
        <v>116</v>
      </c>
      <c r="D16" s="112"/>
      <c r="E16" s="112"/>
      <c r="F16" s="112"/>
      <c r="G16" s="112"/>
      <c r="H16" s="112"/>
      <c r="I16" s="112"/>
      <c r="J16" s="112"/>
      <c r="K16" s="112"/>
      <c r="L16" s="112"/>
      <c r="M16" s="113">
        <f t="shared" si="1"/>
        <v>0</v>
      </c>
      <c r="N16" s="114">
        <f t="shared" si="0"/>
        <v>0</v>
      </c>
      <c r="O16" s="132"/>
      <c r="P16" s="132"/>
      <c r="Q16" s="135"/>
      <c r="R16" s="132"/>
      <c r="S16" s="132"/>
      <c r="T16" s="132"/>
      <c r="U16" s="132"/>
    </row>
    <row r="17" spans="2:21" s="96" customFormat="1" ht="48" x14ac:dyDescent="0.2">
      <c r="B17" s="160" t="str">
        <f>Översikt!$B$10&amp;"."&amp;ROW()-4</f>
        <v>A 8.13</v>
      </c>
      <c r="C17" s="161" t="s">
        <v>117</v>
      </c>
      <c r="D17" s="162"/>
      <c r="E17" s="162"/>
      <c r="F17" s="162"/>
      <c r="G17" s="162"/>
      <c r="H17" s="162"/>
      <c r="I17" s="162"/>
      <c r="J17" s="162"/>
      <c r="K17" s="162"/>
      <c r="L17" s="162"/>
      <c r="M17" s="163">
        <f t="shared" si="1"/>
        <v>0</v>
      </c>
      <c r="N17" s="164">
        <f t="shared" si="0"/>
        <v>0</v>
      </c>
      <c r="O17" s="132"/>
      <c r="P17" s="132"/>
      <c r="Q17" s="135"/>
      <c r="R17" s="132"/>
      <c r="S17" s="132"/>
      <c r="T17" s="132"/>
      <c r="U17" s="132"/>
    </row>
    <row r="18" spans="2:21" s="96" customFormat="1" ht="48.75" thickBot="1" x14ac:dyDescent="0.25">
      <c r="B18" s="165" t="str">
        <f>Översikt!$B$10&amp;"."&amp;ROW()-4</f>
        <v>A 8.14</v>
      </c>
      <c r="C18" s="166" t="s">
        <v>118</v>
      </c>
      <c r="D18" s="167"/>
      <c r="E18" s="167"/>
      <c r="F18" s="167"/>
      <c r="G18" s="167"/>
      <c r="H18" s="167"/>
      <c r="I18" s="167"/>
      <c r="J18" s="167"/>
      <c r="K18" s="167"/>
      <c r="L18" s="167"/>
      <c r="M18" s="168">
        <f t="shared" si="1"/>
        <v>0</v>
      </c>
      <c r="N18" s="169">
        <f t="shared" si="0"/>
        <v>0</v>
      </c>
      <c r="O18" s="132"/>
      <c r="P18" s="132"/>
      <c r="Q18" s="135"/>
      <c r="R18" s="132"/>
      <c r="S18" s="132"/>
      <c r="T18" s="132"/>
      <c r="U18" s="132"/>
    </row>
    <row r="19" spans="2:21" s="96" customFormat="1" ht="36" x14ac:dyDescent="0.2">
      <c r="B19" s="110" t="str">
        <f>Översikt!$B$10&amp;"."&amp;ROW()-4</f>
        <v>A 8.15</v>
      </c>
      <c r="C19" s="111" t="s">
        <v>119</v>
      </c>
      <c r="D19" s="112"/>
      <c r="E19" s="112"/>
      <c r="F19" s="112"/>
      <c r="G19" s="112"/>
      <c r="H19" s="112"/>
      <c r="I19" s="112"/>
      <c r="J19" s="112"/>
      <c r="K19" s="112"/>
      <c r="L19" s="112"/>
      <c r="M19" s="113">
        <f t="shared" si="1"/>
        <v>0</v>
      </c>
      <c r="N19" s="114">
        <f t="shared" si="0"/>
        <v>0</v>
      </c>
      <c r="O19" s="132"/>
      <c r="P19" s="132"/>
      <c r="Q19" s="135"/>
      <c r="R19" s="132"/>
      <c r="S19" s="132"/>
      <c r="T19" s="132"/>
      <c r="U19" s="132"/>
    </row>
    <row r="20" spans="2:21" s="96" customFormat="1" ht="36.75" thickBot="1" x14ac:dyDescent="0.25">
      <c r="B20" s="110" t="str">
        <f>Översikt!$B$10&amp;"."&amp;ROW()-4</f>
        <v>A 8.16</v>
      </c>
      <c r="C20" s="111" t="s">
        <v>120</v>
      </c>
      <c r="D20" s="112"/>
      <c r="E20" s="112"/>
      <c r="F20" s="112"/>
      <c r="G20" s="112"/>
      <c r="H20" s="112"/>
      <c r="I20" s="112"/>
      <c r="J20" s="112"/>
      <c r="K20" s="112"/>
      <c r="L20" s="112"/>
      <c r="M20" s="113">
        <f t="shared" si="1"/>
        <v>0</v>
      </c>
      <c r="N20" s="114">
        <f t="shared" si="0"/>
        <v>0</v>
      </c>
      <c r="O20" s="132"/>
      <c r="P20" s="132"/>
      <c r="Q20" s="135"/>
      <c r="R20" s="132"/>
      <c r="S20" s="132"/>
      <c r="T20" s="132"/>
      <c r="U20" s="132"/>
    </row>
    <row r="21" spans="2:21" s="96" customFormat="1" ht="60" x14ac:dyDescent="0.2">
      <c r="B21" s="160" t="str">
        <f>Översikt!$B$10&amp;"."&amp;ROW()-4</f>
        <v>A 8.17</v>
      </c>
      <c r="C21" s="161" t="s">
        <v>121</v>
      </c>
      <c r="D21" s="162"/>
      <c r="E21" s="162"/>
      <c r="F21" s="162"/>
      <c r="G21" s="162"/>
      <c r="H21" s="162"/>
      <c r="I21" s="162"/>
      <c r="J21" s="162"/>
      <c r="K21" s="162"/>
      <c r="L21" s="162"/>
      <c r="M21" s="163">
        <f t="shared" si="1"/>
        <v>0</v>
      </c>
      <c r="N21" s="164">
        <f t="shared" si="0"/>
        <v>0</v>
      </c>
      <c r="O21" s="132"/>
      <c r="P21" s="132"/>
      <c r="Q21" s="135"/>
      <c r="R21" s="132"/>
      <c r="S21" s="132"/>
      <c r="T21" s="132"/>
      <c r="U21" s="132"/>
    </row>
    <row r="22" spans="2:21" s="96" customFormat="1" ht="60.75" thickBot="1" x14ac:dyDescent="0.25">
      <c r="B22" s="165" t="str">
        <f>Översikt!$B$10&amp;"."&amp;ROW()-4</f>
        <v>A 8.18</v>
      </c>
      <c r="C22" s="166" t="s">
        <v>122</v>
      </c>
      <c r="D22" s="167"/>
      <c r="E22" s="167"/>
      <c r="F22" s="167"/>
      <c r="G22" s="167"/>
      <c r="H22" s="167"/>
      <c r="I22" s="167"/>
      <c r="J22" s="167"/>
      <c r="K22" s="167"/>
      <c r="L22" s="167"/>
      <c r="M22" s="168">
        <f t="shared" si="1"/>
        <v>0</v>
      </c>
      <c r="N22" s="169">
        <f t="shared" si="0"/>
        <v>0</v>
      </c>
      <c r="O22" s="132"/>
      <c r="P22" s="132"/>
      <c r="Q22" s="135"/>
      <c r="R22" s="132"/>
      <c r="S22" s="132"/>
      <c r="T22" s="132"/>
      <c r="U22" s="132"/>
    </row>
    <row r="23" spans="2:21" s="96" customFormat="1" ht="36" x14ac:dyDescent="0.2">
      <c r="B23" s="110" t="str">
        <f>Översikt!$B$10&amp;"."&amp;ROW()-4</f>
        <v>A 8.19</v>
      </c>
      <c r="C23" s="111" t="s">
        <v>123</v>
      </c>
      <c r="D23" s="112"/>
      <c r="E23" s="112"/>
      <c r="F23" s="112"/>
      <c r="G23" s="112"/>
      <c r="H23" s="112"/>
      <c r="I23" s="112"/>
      <c r="J23" s="112"/>
      <c r="K23" s="112"/>
      <c r="L23" s="112"/>
      <c r="M23" s="113">
        <f t="shared" si="1"/>
        <v>0</v>
      </c>
      <c r="N23" s="114">
        <f t="shared" si="0"/>
        <v>0</v>
      </c>
      <c r="O23" s="132"/>
      <c r="P23" s="132"/>
      <c r="Q23" s="135"/>
      <c r="R23" s="132"/>
      <c r="S23" s="132"/>
      <c r="T23" s="132"/>
      <c r="U23" s="132"/>
    </row>
    <row r="24" spans="2:21" s="96" customFormat="1" ht="36.75" thickBot="1" x14ac:dyDescent="0.25">
      <c r="B24" s="110" t="str">
        <f>Översikt!$B$10&amp;"."&amp;ROW()-4</f>
        <v>A 8.20</v>
      </c>
      <c r="C24" s="111" t="s">
        <v>124</v>
      </c>
      <c r="D24" s="112"/>
      <c r="E24" s="112"/>
      <c r="F24" s="112"/>
      <c r="G24" s="112"/>
      <c r="H24" s="112"/>
      <c r="I24" s="112"/>
      <c r="J24" s="112"/>
      <c r="K24" s="112"/>
      <c r="L24" s="112"/>
      <c r="M24" s="113">
        <f t="shared" si="1"/>
        <v>0</v>
      </c>
      <c r="N24" s="114">
        <f t="shared" si="0"/>
        <v>0</v>
      </c>
      <c r="O24" s="132"/>
      <c r="P24" s="132"/>
      <c r="Q24" s="135"/>
      <c r="R24" s="132"/>
      <c r="S24" s="132"/>
      <c r="T24" s="132"/>
      <c r="U24" s="132"/>
    </row>
    <row r="25" spans="2:21" s="96" customFormat="1" ht="48" x14ac:dyDescent="0.2">
      <c r="B25" s="160" t="str">
        <f>Översikt!$B$10&amp;"."&amp;ROW()-4</f>
        <v>A 8.21</v>
      </c>
      <c r="C25" s="161" t="s">
        <v>125</v>
      </c>
      <c r="D25" s="162"/>
      <c r="E25" s="162"/>
      <c r="F25" s="162"/>
      <c r="G25" s="162"/>
      <c r="H25" s="162"/>
      <c r="I25" s="162"/>
      <c r="J25" s="162"/>
      <c r="K25" s="162"/>
      <c r="L25" s="162"/>
      <c r="M25" s="163">
        <f>SUM(D25:L25)</f>
        <v>0</v>
      </c>
      <c r="N25" s="164">
        <f>M25*TimKost</f>
        <v>0</v>
      </c>
      <c r="O25" s="132"/>
      <c r="P25" s="132"/>
      <c r="Q25" s="135"/>
      <c r="R25" s="132"/>
      <c r="S25" s="132"/>
      <c r="T25" s="132"/>
      <c r="U25" s="132"/>
    </row>
    <row r="26" spans="2:21" s="96" customFormat="1" ht="48.75" thickBot="1" x14ac:dyDescent="0.25">
      <c r="B26" s="165" t="str">
        <f>Översikt!$B$10&amp;"."&amp;ROW()-4</f>
        <v>A 8.22</v>
      </c>
      <c r="C26" s="166" t="s">
        <v>126</v>
      </c>
      <c r="D26" s="167"/>
      <c r="E26" s="167"/>
      <c r="F26" s="167"/>
      <c r="G26" s="167"/>
      <c r="H26" s="167"/>
      <c r="I26" s="167"/>
      <c r="J26" s="167"/>
      <c r="K26" s="167"/>
      <c r="L26" s="167"/>
      <c r="M26" s="168">
        <f t="shared" si="1"/>
        <v>0</v>
      </c>
      <c r="N26" s="169">
        <f t="shared" si="0"/>
        <v>0</v>
      </c>
      <c r="O26" s="132"/>
      <c r="P26" s="132"/>
      <c r="Q26" s="135"/>
      <c r="R26" s="132"/>
      <c r="S26" s="132"/>
      <c r="T26" s="132"/>
      <c r="U26" s="132"/>
    </row>
    <row r="27" spans="2:21" s="96" customFormat="1" ht="48" x14ac:dyDescent="0.2">
      <c r="B27" s="175" t="str">
        <f>Översikt!$B$10&amp;"."&amp;ROW()-4</f>
        <v>A 8.23</v>
      </c>
      <c r="C27" s="176" t="s">
        <v>127</v>
      </c>
      <c r="D27" s="177"/>
      <c r="E27" s="177"/>
      <c r="F27" s="177"/>
      <c r="G27" s="177"/>
      <c r="H27" s="177"/>
      <c r="I27" s="177"/>
      <c r="J27" s="177"/>
      <c r="K27" s="177"/>
      <c r="L27" s="177"/>
      <c r="M27" s="178">
        <f t="shared" si="1"/>
        <v>0</v>
      </c>
      <c r="N27" s="179">
        <f t="shared" ref="N27:N36" si="2">M27*TimKost</f>
        <v>0</v>
      </c>
      <c r="O27" s="132"/>
      <c r="P27" s="132"/>
      <c r="Q27" s="135"/>
      <c r="R27" s="132"/>
      <c r="S27" s="132"/>
      <c r="T27" s="132"/>
      <c r="U27" s="132"/>
    </row>
    <row r="28" spans="2:21" s="96" customFormat="1" ht="48.75" thickBot="1" x14ac:dyDescent="0.25">
      <c r="B28" s="115" t="str">
        <f>Översikt!$B$10&amp;"."&amp;ROW()-4</f>
        <v>A 8.24</v>
      </c>
      <c r="C28" s="116" t="s">
        <v>128</v>
      </c>
      <c r="D28" s="117"/>
      <c r="E28" s="117"/>
      <c r="F28" s="117"/>
      <c r="G28" s="117"/>
      <c r="H28" s="117"/>
      <c r="I28" s="117"/>
      <c r="J28" s="117"/>
      <c r="K28" s="117"/>
      <c r="L28" s="117"/>
      <c r="M28" s="118">
        <f>SUM(D28:L28)</f>
        <v>0</v>
      </c>
      <c r="N28" s="119">
        <f>M28*TimKost</f>
        <v>0</v>
      </c>
      <c r="O28" s="132"/>
      <c r="P28" s="132"/>
      <c r="Q28" s="135"/>
      <c r="R28" s="132"/>
      <c r="S28" s="132"/>
      <c r="T28" s="132"/>
      <c r="U28" s="132"/>
    </row>
    <row r="29" spans="2:21" s="96" customFormat="1" ht="72" x14ac:dyDescent="0.2">
      <c r="B29" s="103" t="str">
        <f>Översikt!$B$10&amp;"."&amp;ROW()-4</f>
        <v>A 8.25</v>
      </c>
      <c r="C29" s="104" t="s">
        <v>129</v>
      </c>
      <c r="D29" s="105"/>
      <c r="E29" s="105"/>
      <c r="F29" s="105"/>
      <c r="G29" s="105"/>
      <c r="H29" s="105"/>
      <c r="I29" s="105"/>
      <c r="J29" s="105"/>
      <c r="K29" s="105"/>
      <c r="L29" s="105"/>
      <c r="M29" s="106">
        <f>SUM(D29:L29)</f>
        <v>0</v>
      </c>
      <c r="N29" s="107">
        <f>M29*TimKost</f>
        <v>0</v>
      </c>
      <c r="O29" s="132"/>
      <c r="P29" s="132"/>
      <c r="Q29" s="135"/>
      <c r="R29" s="132"/>
      <c r="S29" s="132"/>
      <c r="T29" s="132"/>
      <c r="U29" s="132"/>
    </row>
    <row r="30" spans="2:21" s="96" customFormat="1" ht="72.75" thickBot="1" x14ac:dyDescent="0.25">
      <c r="B30" s="180" t="str">
        <f>Översikt!$B$10&amp;"."&amp;ROW()-4</f>
        <v>A 8.26</v>
      </c>
      <c r="C30" s="181" t="s">
        <v>130</v>
      </c>
      <c r="D30" s="182"/>
      <c r="E30" s="182"/>
      <c r="F30" s="182"/>
      <c r="G30" s="182"/>
      <c r="H30" s="182"/>
      <c r="I30" s="182"/>
      <c r="J30" s="182"/>
      <c r="K30" s="182"/>
      <c r="L30" s="182"/>
      <c r="M30" s="183">
        <f t="shared" si="1"/>
        <v>0</v>
      </c>
      <c r="N30" s="184">
        <f t="shared" si="2"/>
        <v>0</v>
      </c>
      <c r="O30" s="132"/>
      <c r="P30" s="132"/>
      <c r="Q30" s="135"/>
      <c r="R30" s="132"/>
      <c r="S30" s="132"/>
      <c r="T30" s="132"/>
      <c r="U30" s="132"/>
    </row>
    <row r="31" spans="2:21" s="96" customFormat="1" ht="36" x14ac:dyDescent="0.2">
      <c r="B31" s="110" t="str">
        <f>Översikt!$B$10&amp;"."&amp;ROW()-4</f>
        <v>A 8.27</v>
      </c>
      <c r="C31" s="111" t="s">
        <v>131</v>
      </c>
      <c r="D31" s="112"/>
      <c r="E31" s="112"/>
      <c r="F31" s="112"/>
      <c r="G31" s="112"/>
      <c r="H31" s="112"/>
      <c r="I31" s="112"/>
      <c r="J31" s="112"/>
      <c r="K31" s="112"/>
      <c r="L31" s="112"/>
      <c r="M31" s="113">
        <f t="shared" si="1"/>
        <v>0</v>
      </c>
      <c r="N31" s="114">
        <f t="shared" si="2"/>
        <v>0</v>
      </c>
      <c r="O31" s="132"/>
      <c r="P31" s="132"/>
      <c r="Q31" s="135"/>
      <c r="R31" s="132"/>
      <c r="S31" s="132"/>
      <c r="T31" s="132"/>
      <c r="U31" s="132"/>
    </row>
    <row r="32" spans="2:21" s="96" customFormat="1" ht="36.75" thickBot="1" x14ac:dyDescent="0.25">
      <c r="B32" s="115" t="str">
        <f>Översikt!$B$10&amp;"."&amp;ROW()-4</f>
        <v>A 8.28</v>
      </c>
      <c r="C32" s="116" t="s">
        <v>132</v>
      </c>
      <c r="D32" s="117"/>
      <c r="E32" s="117"/>
      <c r="F32" s="117"/>
      <c r="G32" s="117"/>
      <c r="H32" s="117"/>
      <c r="I32" s="117"/>
      <c r="J32" s="117"/>
      <c r="K32" s="117"/>
      <c r="L32" s="117"/>
      <c r="M32" s="118">
        <f t="shared" si="1"/>
        <v>0</v>
      </c>
      <c r="N32" s="119">
        <f t="shared" si="2"/>
        <v>0</v>
      </c>
      <c r="O32" s="132"/>
      <c r="P32" s="132"/>
      <c r="Q32" s="135"/>
      <c r="R32" s="132"/>
      <c r="S32" s="132"/>
      <c r="T32" s="132"/>
      <c r="U32" s="132"/>
    </row>
    <row r="33" spans="2:21" s="96" customFormat="1" ht="36" x14ac:dyDescent="0.2">
      <c r="B33" s="121" t="str">
        <f>Översikt!$B$10&amp;"."&amp;ROW()-4</f>
        <v>A 8.29</v>
      </c>
      <c r="C33" s="122" t="s">
        <v>133</v>
      </c>
      <c r="D33" s="123"/>
      <c r="E33" s="123"/>
      <c r="F33" s="123"/>
      <c r="G33" s="123"/>
      <c r="H33" s="123"/>
      <c r="I33" s="123"/>
      <c r="J33" s="123"/>
      <c r="K33" s="123"/>
      <c r="L33" s="123"/>
      <c r="M33" s="124">
        <f>SUM(D33:L33)</f>
        <v>0</v>
      </c>
      <c r="N33" s="125">
        <f>M33*TimKost</f>
        <v>0</v>
      </c>
      <c r="O33" s="132"/>
      <c r="P33" s="132"/>
      <c r="Q33" s="135"/>
      <c r="R33" s="132"/>
      <c r="S33" s="132"/>
      <c r="T33" s="132"/>
      <c r="U33" s="132"/>
    </row>
    <row r="34" spans="2:21" s="96" customFormat="1" ht="36.75" thickBot="1" x14ac:dyDescent="0.25">
      <c r="B34" s="110" t="str">
        <f>Översikt!$B$10&amp;"."&amp;ROW()-4</f>
        <v>A 8.30</v>
      </c>
      <c r="C34" s="111" t="s">
        <v>134</v>
      </c>
      <c r="D34" s="112"/>
      <c r="E34" s="112"/>
      <c r="F34" s="112"/>
      <c r="G34" s="112"/>
      <c r="H34" s="112"/>
      <c r="I34" s="112"/>
      <c r="J34" s="112"/>
      <c r="K34" s="112"/>
      <c r="L34" s="112"/>
      <c r="M34" s="113">
        <f>SUM(D34:L34)</f>
        <v>0</v>
      </c>
      <c r="N34" s="114">
        <f>M34*TimKost</f>
        <v>0</v>
      </c>
      <c r="O34" s="132"/>
      <c r="P34" s="132"/>
      <c r="Q34" s="135"/>
      <c r="R34" s="132"/>
      <c r="S34" s="132"/>
      <c r="T34" s="132"/>
      <c r="U34" s="132"/>
    </row>
    <row r="35" spans="2:21" s="96" customFormat="1" ht="36" x14ac:dyDescent="0.2">
      <c r="B35" s="160" t="str">
        <f>Översikt!$B$10&amp;"."&amp;ROW()-4</f>
        <v>A 8.31</v>
      </c>
      <c r="C35" s="161" t="s">
        <v>135</v>
      </c>
      <c r="D35" s="162"/>
      <c r="E35" s="162"/>
      <c r="F35" s="162"/>
      <c r="G35" s="162"/>
      <c r="H35" s="162"/>
      <c r="I35" s="162"/>
      <c r="J35" s="162"/>
      <c r="K35" s="162"/>
      <c r="L35" s="162"/>
      <c r="M35" s="163">
        <f t="shared" si="1"/>
        <v>0</v>
      </c>
      <c r="N35" s="164">
        <f t="shared" si="2"/>
        <v>0</v>
      </c>
      <c r="O35" s="132"/>
      <c r="P35" s="132"/>
      <c r="Q35" s="135"/>
      <c r="R35" s="132"/>
      <c r="S35" s="132"/>
      <c r="T35" s="132"/>
      <c r="U35" s="132"/>
    </row>
    <row r="36" spans="2:21" s="96" customFormat="1" ht="36" x14ac:dyDescent="0.2">
      <c r="B36" s="110" t="str">
        <f>Översikt!$B$10&amp;"."&amp;ROW()-4</f>
        <v>A 8.32</v>
      </c>
      <c r="C36" s="111" t="s">
        <v>136</v>
      </c>
      <c r="D36" s="112"/>
      <c r="E36" s="112"/>
      <c r="F36" s="112"/>
      <c r="G36" s="112"/>
      <c r="H36" s="112"/>
      <c r="I36" s="112"/>
      <c r="J36" s="112"/>
      <c r="K36" s="112"/>
      <c r="L36" s="112"/>
      <c r="M36" s="113">
        <f t="shared" si="1"/>
        <v>0</v>
      </c>
      <c r="N36" s="114">
        <f t="shared" si="2"/>
        <v>0</v>
      </c>
      <c r="O36" s="132"/>
      <c r="P36" s="132"/>
      <c r="Q36" s="135"/>
      <c r="R36" s="132"/>
      <c r="S36" s="132"/>
      <c r="T36" s="132"/>
      <c r="U36" s="132"/>
    </row>
    <row r="38" spans="2:21" s="96" customFormat="1" ht="30" customHeight="1" x14ac:dyDescent="0.2">
      <c r="B38" s="131"/>
      <c r="C38" s="135"/>
      <c r="D38" s="132"/>
      <c r="E38" s="132"/>
      <c r="F38" s="132"/>
      <c r="G38" s="132"/>
      <c r="H38" s="132"/>
      <c r="I38" s="132"/>
      <c r="J38" s="132"/>
      <c r="K38" s="132"/>
      <c r="L38" s="132"/>
      <c r="M38" s="132"/>
      <c r="N38" s="136"/>
      <c r="O38" s="132"/>
      <c r="P38" s="132"/>
      <c r="Q38" s="135"/>
      <c r="R38" s="132"/>
      <c r="S38" s="132"/>
      <c r="T38" s="132"/>
      <c r="U38" s="132"/>
    </row>
    <row r="39" spans="2:21" s="96" customFormat="1" ht="30" customHeight="1" x14ac:dyDescent="0.2">
      <c r="B39" s="131"/>
      <c r="C39" s="135"/>
      <c r="D39" s="132"/>
      <c r="E39" s="132"/>
      <c r="F39" s="132"/>
      <c r="G39" s="132"/>
      <c r="H39" s="132"/>
      <c r="I39" s="132"/>
      <c r="J39" s="132"/>
      <c r="K39" s="132"/>
      <c r="L39" s="132"/>
      <c r="M39" s="132"/>
      <c r="N39" s="136"/>
      <c r="O39" s="132"/>
      <c r="P39" s="132"/>
      <c r="Q39" s="135"/>
      <c r="R39" s="132"/>
      <c r="S39" s="132"/>
      <c r="T39" s="132"/>
      <c r="U39" s="132"/>
    </row>
    <row r="40" spans="2:21" s="96" customFormat="1" ht="30" customHeight="1" x14ac:dyDescent="0.2">
      <c r="B40" s="131"/>
      <c r="C40" s="135"/>
      <c r="D40" s="132"/>
      <c r="E40" s="132"/>
      <c r="F40" s="132"/>
      <c r="G40" s="132"/>
      <c r="H40" s="132"/>
      <c r="I40" s="132"/>
      <c r="J40" s="132"/>
      <c r="K40" s="132"/>
      <c r="L40" s="132"/>
      <c r="M40" s="132"/>
      <c r="N40" s="136"/>
      <c r="O40" s="132"/>
      <c r="P40" s="132"/>
      <c r="Q40" s="135"/>
      <c r="R40" s="132"/>
      <c r="S40" s="132"/>
      <c r="T40" s="132"/>
      <c r="U40" s="132"/>
    </row>
    <row r="41" spans="2:21" s="96" customFormat="1" ht="30" customHeight="1" x14ac:dyDescent="0.2">
      <c r="B41" s="131"/>
      <c r="C41" s="135"/>
      <c r="D41" s="132"/>
      <c r="E41" s="132"/>
      <c r="F41" s="132"/>
      <c r="G41" s="132"/>
      <c r="H41" s="132"/>
      <c r="I41" s="132"/>
      <c r="J41" s="132"/>
      <c r="K41" s="132"/>
      <c r="L41" s="132"/>
      <c r="M41" s="132"/>
      <c r="N41" s="136"/>
      <c r="O41" s="132"/>
      <c r="P41" s="132"/>
      <c r="Q41" s="135"/>
      <c r="R41" s="132"/>
      <c r="S41" s="132"/>
      <c r="T41" s="132"/>
      <c r="U41" s="132"/>
    </row>
    <row r="42" spans="2:21" s="96" customFormat="1" ht="30" customHeight="1" x14ac:dyDescent="0.2">
      <c r="B42" s="131"/>
      <c r="C42" s="135"/>
      <c r="D42" s="132"/>
      <c r="E42" s="132"/>
      <c r="F42" s="132"/>
      <c r="G42" s="132"/>
      <c r="H42" s="132"/>
      <c r="I42" s="132"/>
      <c r="J42" s="132"/>
      <c r="K42" s="132"/>
      <c r="L42" s="132"/>
      <c r="M42" s="132"/>
      <c r="N42" s="136"/>
      <c r="O42" s="132"/>
      <c r="P42" s="132"/>
      <c r="Q42" s="135"/>
      <c r="R42" s="132"/>
      <c r="S42" s="132"/>
      <c r="T42" s="132"/>
      <c r="U42" s="132"/>
    </row>
    <row r="43" spans="2:21" s="96" customFormat="1" ht="30" customHeight="1" x14ac:dyDescent="0.2">
      <c r="B43" s="131"/>
      <c r="C43" s="135"/>
      <c r="D43" s="132"/>
      <c r="E43" s="132"/>
      <c r="F43" s="132"/>
      <c r="G43" s="132"/>
      <c r="H43" s="132"/>
      <c r="I43" s="132"/>
      <c r="J43" s="132"/>
      <c r="K43" s="132"/>
      <c r="L43" s="132"/>
      <c r="M43" s="132"/>
      <c r="N43" s="136"/>
      <c r="O43" s="132"/>
      <c r="P43" s="132"/>
      <c r="Q43" s="135"/>
      <c r="R43" s="132"/>
      <c r="S43" s="132"/>
      <c r="T43" s="132"/>
      <c r="U43" s="132"/>
    </row>
    <row r="44" spans="2:21" s="96" customFormat="1" ht="30" customHeight="1" x14ac:dyDescent="0.2">
      <c r="B44" s="131"/>
      <c r="C44" s="135"/>
      <c r="D44" s="132"/>
      <c r="E44" s="132"/>
      <c r="F44" s="132"/>
      <c r="G44" s="132"/>
      <c r="H44" s="132"/>
      <c r="I44" s="132"/>
      <c r="J44" s="132"/>
      <c r="K44" s="132"/>
      <c r="L44" s="132"/>
      <c r="M44" s="132"/>
      <c r="N44" s="136"/>
      <c r="O44" s="132"/>
      <c r="P44" s="132"/>
      <c r="Q44" s="135"/>
      <c r="R44" s="132"/>
      <c r="S44" s="132"/>
      <c r="T44" s="132"/>
      <c r="U44" s="132"/>
    </row>
    <row r="45" spans="2:21" s="96" customFormat="1" ht="30" customHeight="1" x14ac:dyDescent="0.2">
      <c r="B45" s="131"/>
      <c r="C45" s="135"/>
      <c r="D45" s="132"/>
      <c r="E45" s="132"/>
      <c r="F45" s="132"/>
      <c r="G45" s="132"/>
      <c r="H45" s="132"/>
      <c r="I45" s="132"/>
      <c r="J45" s="132"/>
      <c r="K45" s="132"/>
      <c r="L45" s="132"/>
      <c r="M45" s="132"/>
      <c r="N45" s="136"/>
      <c r="O45" s="132"/>
      <c r="P45" s="132"/>
      <c r="Q45" s="135"/>
      <c r="R45" s="132"/>
      <c r="S45" s="132"/>
      <c r="T45" s="132"/>
      <c r="U45" s="132"/>
    </row>
    <row r="46" spans="2:21" s="96" customFormat="1" ht="30" customHeight="1" x14ac:dyDescent="0.2">
      <c r="B46" s="131"/>
      <c r="C46" s="135"/>
      <c r="D46" s="132"/>
      <c r="E46" s="132"/>
      <c r="F46" s="132"/>
      <c r="G46" s="132"/>
      <c r="H46" s="132"/>
      <c r="I46" s="132"/>
      <c r="J46" s="132"/>
      <c r="K46" s="132"/>
      <c r="L46" s="132"/>
      <c r="M46" s="132"/>
      <c r="N46" s="136"/>
      <c r="O46" s="132"/>
      <c r="P46" s="132"/>
      <c r="Q46" s="135"/>
      <c r="R46" s="132"/>
      <c r="S46" s="132"/>
      <c r="T46" s="132"/>
      <c r="U46" s="132"/>
    </row>
    <row r="47" spans="2:21" s="96" customFormat="1" ht="30" customHeight="1" x14ac:dyDescent="0.2">
      <c r="B47" s="131"/>
      <c r="C47" s="135"/>
      <c r="D47" s="132"/>
      <c r="E47" s="132"/>
      <c r="F47" s="132"/>
      <c r="G47" s="132"/>
      <c r="H47" s="132"/>
      <c r="I47" s="132"/>
      <c r="J47" s="132"/>
      <c r="K47" s="132"/>
      <c r="L47" s="132"/>
      <c r="M47" s="132"/>
      <c r="N47" s="136"/>
      <c r="O47" s="132"/>
      <c r="P47" s="132"/>
      <c r="Q47" s="135"/>
      <c r="R47" s="132"/>
      <c r="S47" s="132"/>
      <c r="T47" s="132"/>
      <c r="U47" s="132"/>
    </row>
    <row r="48" spans="2:21" s="96" customFormat="1" ht="30" customHeight="1" x14ac:dyDescent="0.2">
      <c r="B48" s="131"/>
      <c r="C48" s="135"/>
      <c r="D48" s="132"/>
      <c r="E48" s="132"/>
      <c r="F48" s="132"/>
      <c r="G48" s="132"/>
      <c r="H48" s="132"/>
      <c r="I48" s="132"/>
      <c r="J48" s="132"/>
      <c r="K48" s="132"/>
      <c r="L48" s="132"/>
      <c r="M48" s="132"/>
      <c r="N48" s="136"/>
      <c r="O48" s="132"/>
      <c r="P48" s="132"/>
      <c r="Q48" s="135"/>
      <c r="R48" s="132"/>
      <c r="S48" s="132"/>
      <c r="T48" s="132"/>
      <c r="U48" s="132"/>
    </row>
    <row r="49" spans="2:21" s="96" customFormat="1" ht="30" customHeight="1" x14ac:dyDescent="0.2">
      <c r="B49" s="131"/>
      <c r="C49" s="135"/>
      <c r="D49" s="132"/>
      <c r="E49" s="132"/>
      <c r="F49" s="132"/>
      <c r="G49" s="132"/>
      <c r="H49" s="132"/>
      <c r="I49" s="132"/>
      <c r="J49" s="132"/>
      <c r="K49" s="132"/>
      <c r="L49" s="132"/>
      <c r="M49" s="132"/>
      <c r="N49" s="136"/>
      <c r="O49" s="132"/>
      <c r="P49" s="132"/>
      <c r="Q49" s="135"/>
      <c r="R49" s="132"/>
      <c r="S49" s="132"/>
      <c r="T49" s="132"/>
      <c r="U49" s="132"/>
    </row>
    <row r="50" spans="2:21" s="96" customFormat="1" ht="30" customHeight="1" x14ac:dyDescent="0.2">
      <c r="B50" s="131"/>
      <c r="C50" s="135"/>
      <c r="D50" s="132"/>
      <c r="E50" s="132"/>
      <c r="F50" s="132"/>
      <c r="G50" s="132"/>
      <c r="H50" s="132"/>
      <c r="I50" s="132"/>
      <c r="J50" s="132"/>
      <c r="K50" s="132"/>
      <c r="L50" s="132"/>
      <c r="M50" s="132"/>
      <c r="N50" s="136"/>
      <c r="O50" s="132"/>
      <c r="P50" s="132"/>
      <c r="Q50" s="135"/>
      <c r="R50" s="132"/>
      <c r="S50" s="132"/>
      <c r="T50" s="132"/>
      <c r="U50" s="132"/>
    </row>
    <row r="51" spans="2:21" s="96" customFormat="1" ht="30" customHeight="1" x14ac:dyDescent="0.2">
      <c r="B51" s="131"/>
      <c r="C51" s="135"/>
      <c r="D51" s="132"/>
      <c r="E51" s="132"/>
      <c r="F51" s="132"/>
      <c r="G51" s="132"/>
      <c r="H51" s="132"/>
      <c r="I51" s="132"/>
      <c r="J51" s="132"/>
      <c r="K51" s="132"/>
      <c r="L51" s="132"/>
      <c r="M51" s="132"/>
      <c r="N51" s="136"/>
      <c r="O51" s="132"/>
      <c r="P51" s="132"/>
      <c r="Q51" s="135"/>
      <c r="R51" s="132"/>
      <c r="S51" s="132"/>
      <c r="T51" s="132"/>
      <c r="U51" s="132"/>
    </row>
    <row r="52" spans="2:21" s="96" customFormat="1" ht="30" customHeight="1" x14ac:dyDescent="0.2">
      <c r="B52" s="131"/>
      <c r="C52" s="135"/>
      <c r="D52" s="132"/>
      <c r="E52" s="132"/>
      <c r="F52" s="132"/>
      <c r="G52" s="132"/>
      <c r="H52" s="132"/>
      <c r="I52" s="132"/>
      <c r="J52" s="132"/>
      <c r="K52" s="132"/>
      <c r="L52" s="132"/>
      <c r="M52" s="132"/>
      <c r="N52" s="136"/>
      <c r="O52" s="132"/>
      <c r="P52" s="132"/>
      <c r="Q52" s="135"/>
      <c r="R52" s="132"/>
      <c r="S52" s="132"/>
      <c r="T52" s="132"/>
      <c r="U52" s="132"/>
    </row>
    <row r="53" spans="2:21" s="96" customFormat="1" ht="30" customHeight="1" x14ac:dyDescent="0.2">
      <c r="B53" s="131"/>
      <c r="C53" s="135"/>
      <c r="D53" s="132"/>
      <c r="E53" s="132"/>
      <c r="F53" s="132"/>
      <c r="G53" s="132"/>
      <c r="H53" s="132"/>
      <c r="I53" s="132"/>
      <c r="J53" s="132"/>
      <c r="K53" s="132"/>
      <c r="L53" s="132"/>
      <c r="M53" s="132"/>
      <c r="N53" s="136"/>
      <c r="O53" s="132"/>
      <c r="P53" s="132"/>
      <c r="Q53" s="135"/>
      <c r="R53" s="132"/>
      <c r="S53" s="132"/>
      <c r="T53" s="132"/>
      <c r="U53" s="132"/>
    </row>
    <row r="54" spans="2:21" s="96" customFormat="1" ht="30" customHeight="1" x14ac:dyDescent="0.2">
      <c r="B54" s="131"/>
      <c r="C54" s="135"/>
      <c r="D54" s="132"/>
      <c r="E54" s="132"/>
      <c r="F54" s="132"/>
      <c r="G54" s="132"/>
      <c r="H54" s="132"/>
      <c r="I54" s="132"/>
      <c r="J54" s="132"/>
      <c r="K54" s="132"/>
      <c r="L54" s="132"/>
      <c r="M54" s="132"/>
      <c r="N54" s="136"/>
      <c r="O54" s="132"/>
      <c r="P54" s="132"/>
      <c r="Q54" s="135"/>
      <c r="R54" s="132"/>
      <c r="S54" s="132"/>
      <c r="T54" s="132"/>
      <c r="U54" s="132"/>
    </row>
    <row r="55" spans="2:21" s="96" customFormat="1" ht="30" customHeight="1" x14ac:dyDescent="0.2">
      <c r="B55" s="131"/>
      <c r="C55" s="135"/>
      <c r="D55" s="132"/>
      <c r="E55" s="132"/>
      <c r="F55" s="132"/>
      <c r="G55" s="132"/>
      <c r="H55" s="132"/>
      <c r="I55" s="132"/>
      <c r="J55" s="132"/>
      <c r="K55" s="132"/>
      <c r="L55" s="132"/>
      <c r="M55" s="132"/>
      <c r="N55" s="136"/>
      <c r="O55" s="132"/>
      <c r="P55" s="132"/>
      <c r="Q55" s="135"/>
      <c r="R55" s="132"/>
      <c r="S55" s="132"/>
      <c r="T55" s="132"/>
      <c r="U55" s="132"/>
    </row>
    <row r="56" spans="2:21" s="96" customFormat="1" ht="30" customHeight="1" x14ac:dyDescent="0.2">
      <c r="B56" s="131"/>
      <c r="C56" s="135"/>
      <c r="D56" s="132"/>
      <c r="E56" s="132"/>
      <c r="F56" s="132"/>
      <c r="G56" s="132"/>
      <c r="H56" s="132"/>
      <c r="I56" s="132"/>
      <c r="J56" s="132"/>
      <c r="K56" s="132"/>
      <c r="L56" s="132"/>
      <c r="M56" s="132"/>
      <c r="N56" s="136"/>
      <c r="O56" s="132"/>
      <c r="P56" s="132"/>
      <c r="Q56" s="135"/>
      <c r="R56" s="132"/>
      <c r="S56" s="132"/>
      <c r="T56" s="132"/>
      <c r="U56" s="132"/>
    </row>
    <row r="57" spans="2:21" s="96" customFormat="1" ht="30" customHeight="1" x14ac:dyDescent="0.2">
      <c r="B57" s="131"/>
      <c r="C57" s="135"/>
      <c r="D57" s="132"/>
      <c r="E57" s="132"/>
      <c r="F57" s="132"/>
      <c r="G57" s="132"/>
      <c r="H57" s="132"/>
      <c r="I57" s="132"/>
      <c r="J57" s="132"/>
      <c r="K57" s="132"/>
      <c r="L57" s="132"/>
      <c r="M57" s="132"/>
      <c r="N57" s="136"/>
      <c r="O57" s="132"/>
      <c r="P57" s="132"/>
      <c r="Q57" s="135"/>
      <c r="R57" s="132"/>
      <c r="S57" s="132"/>
      <c r="T57" s="132"/>
      <c r="U57" s="132"/>
    </row>
    <row r="58" spans="2:21" s="96" customFormat="1" ht="30" customHeight="1" x14ac:dyDescent="0.2">
      <c r="B58" s="131"/>
      <c r="C58" s="135"/>
      <c r="D58" s="132"/>
      <c r="E58" s="132"/>
      <c r="F58" s="132"/>
      <c r="G58" s="132"/>
      <c r="H58" s="132"/>
      <c r="I58" s="132"/>
      <c r="J58" s="132"/>
      <c r="K58" s="132"/>
      <c r="L58" s="132"/>
      <c r="M58" s="132"/>
      <c r="N58" s="136"/>
      <c r="O58" s="132"/>
      <c r="P58" s="132"/>
      <c r="Q58" s="135"/>
      <c r="R58" s="132"/>
      <c r="S58" s="132"/>
      <c r="T58" s="132"/>
      <c r="U58" s="132"/>
    </row>
    <row r="59" spans="2:21" s="96" customFormat="1" ht="30" customHeight="1" x14ac:dyDescent="0.2">
      <c r="B59" s="131"/>
      <c r="C59" s="135"/>
      <c r="D59" s="132"/>
      <c r="E59" s="132"/>
      <c r="F59" s="132"/>
      <c r="G59" s="132"/>
      <c r="H59" s="132"/>
      <c r="I59" s="132"/>
      <c r="J59" s="132"/>
      <c r="K59" s="132"/>
      <c r="L59" s="132"/>
      <c r="M59" s="132"/>
      <c r="N59" s="136"/>
      <c r="O59" s="132"/>
      <c r="P59" s="132"/>
      <c r="Q59" s="135"/>
      <c r="R59" s="132"/>
      <c r="S59" s="132"/>
      <c r="T59" s="132"/>
      <c r="U59" s="132"/>
    </row>
    <row r="60" spans="2:21" s="96" customFormat="1" ht="30" customHeight="1" x14ac:dyDescent="0.2">
      <c r="B60" s="131"/>
      <c r="C60" s="135"/>
      <c r="D60" s="132"/>
      <c r="E60" s="132"/>
      <c r="F60" s="132"/>
      <c r="G60" s="132"/>
      <c r="H60" s="132"/>
      <c r="I60" s="132"/>
      <c r="J60" s="132"/>
      <c r="K60" s="132"/>
      <c r="L60" s="132"/>
      <c r="M60" s="132"/>
      <c r="N60" s="136"/>
      <c r="O60" s="132"/>
      <c r="P60" s="132"/>
      <c r="Q60" s="135"/>
      <c r="R60" s="132"/>
      <c r="S60" s="132"/>
      <c r="T60" s="132"/>
      <c r="U60" s="132"/>
    </row>
    <row r="61" spans="2:21" s="96" customFormat="1" ht="30" customHeight="1" x14ac:dyDescent="0.2">
      <c r="B61" s="131"/>
      <c r="C61" s="135"/>
      <c r="D61" s="132"/>
      <c r="E61" s="132"/>
      <c r="F61" s="132"/>
      <c r="G61" s="132"/>
      <c r="H61" s="132"/>
      <c r="I61" s="132"/>
      <c r="J61" s="132"/>
      <c r="K61" s="132"/>
      <c r="L61" s="132"/>
      <c r="M61" s="132"/>
      <c r="N61" s="136"/>
      <c r="O61" s="132"/>
      <c r="P61" s="132"/>
      <c r="Q61" s="135"/>
      <c r="R61" s="132"/>
      <c r="S61" s="132"/>
      <c r="T61" s="132"/>
      <c r="U61" s="132"/>
    </row>
    <row r="62" spans="2:21" s="96" customFormat="1" ht="30" customHeight="1" x14ac:dyDescent="0.2">
      <c r="B62" s="131"/>
      <c r="C62" s="135"/>
      <c r="D62" s="132"/>
      <c r="E62" s="132"/>
      <c r="F62" s="132"/>
      <c r="G62" s="132"/>
      <c r="H62" s="132"/>
      <c r="I62" s="132"/>
      <c r="J62" s="132"/>
      <c r="K62" s="132"/>
      <c r="L62" s="132"/>
      <c r="M62" s="132"/>
      <c r="N62" s="136"/>
      <c r="O62" s="132"/>
      <c r="P62" s="132"/>
      <c r="Q62" s="135"/>
      <c r="R62" s="132"/>
      <c r="S62" s="132"/>
      <c r="T62" s="132"/>
      <c r="U62" s="132"/>
    </row>
    <row r="63" spans="2:21" s="96" customFormat="1" ht="30" customHeight="1" x14ac:dyDescent="0.2">
      <c r="B63" s="131"/>
      <c r="C63" s="135"/>
      <c r="D63" s="132"/>
      <c r="E63" s="132"/>
      <c r="F63" s="132"/>
      <c r="G63" s="132"/>
      <c r="H63" s="132"/>
      <c r="I63" s="132"/>
      <c r="J63" s="132"/>
      <c r="K63" s="132"/>
      <c r="L63" s="132"/>
      <c r="M63" s="132"/>
      <c r="N63" s="136"/>
      <c r="O63" s="132"/>
      <c r="P63" s="132"/>
      <c r="Q63" s="135"/>
      <c r="R63" s="132"/>
      <c r="S63" s="132"/>
      <c r="T63" s="132"/>
      <c r="U63" s="132"/>
    </row>
    <row r="64" spans="2:21" s="96" customFormat="1" ht="30" customHeight="1" x14ac:dyDescent="0.2">
      <c r="B64" s="131"/>
      <c r="C64" s="135"/>
      <c r="D64" s="132"/>
      <c r="E64" s="132"/>
      <c r="F64" s="132"/>
      <c r="G64" s="132"/>
      <c r="H64" s="132"/>
      <c r="I64" s="132"/>
      <c r="J64" s="132"/>
      <c r="K64" s="132"/>
      <c r="L64" s="132"/>
      <c r="M64" s="132"/>
      <c r="N64" s="136"/>
      <c r="O64" s="132"/>
      <c r="P64" s="132"/>
      <c r="Q64" s="135"/>
      <c r="R64" s="132"/>
      <c r="S64" s="132"/>
      <c r="T64" s="132"/>
      <c r="U64" s="132"/>
    </row>
    <row r="65" spans="2:21" s="96" customFormat="1" ht="30" customHeight="1" x14ac:dyDescent="0.2">
      <c r="B65" s="131"/>
      <c r="C65" s="135"/>
      <c r="D65" s="132"/>
      <c r="E65" s="132"/>
      <c r="F65" s="132"/>
      <c r="G65" s="132"/>
      <c r="H65" s="132"/>
      <c r="I65" s="132"/>
      <c r="J65" s="132"/>
      <c r="K65" s="132"/>
      <c r="L65" s="132"/>
      <c r="M65" s="132"/>
      <c r="N65" s="136"/>
      <c r="O65" s="132"/>
      <c r="P65" s="132"/>
      <c r="Q65" s="135"/>
      <c r="R65" s="132"/>
      <c r="S65" s="132"/>
      <c r="T65" s="132"/>
      <c r="U65" s="132"/>
    </row>
    <row r="66" spans="2:21" s="96" customFormat="1" ht="30" customHeight="1" x14ac:dyDescent="0.2">
      <c r="B66" s="131"/>
      <c r="C66" s="135"/>
      <c r="D66" s="132"/>
      <c r="E66" s="132"/>
      <c r="F66" s="132"/>
      <c r="G66" s="132"/>
      <c r="H66" s="132"/>
      <c r="I66" s="132"/>
      <c r="J66" s="132"/>
      <c r="K66" s="132"/>
      <c r="L66" s="132"/>
      <c r="M66" s="132"/>
      <c r="N66" s="136"/>
      <c r="O66" s="132"/>
      <c r="P66" s="132"/>
      <c r="Q66" s="135"/>
      <c r="R66" s="132"/>
      <c r="S66" s="132"/>
      <c r="T66" s="132"/>
      <c r="U66" s="132"/>
    </row>
    <row r="67" spans="2:21" s="96" customFormat="1" ht="30" customHeight="1" x14ac:dyDescent="0.2">
      <c r="B67" s="131"/>
      <c r="C67" s="135"/>
      <c r="D67" s="132"/>
      <c r="E67" s="132"/>
      <c r="F67" s="132"/>
      <c r="G67" s="132"/>
      <c r="H67" s="132"/>
      <c r="I67" s="132"/>
      <c r="J67" s="132"/>
      <c r="K67" s="132"/>
      <c r="L67" s="132"/>
      <c r="M67" s="132"/>
      <c r="N67" s="136"/>
      <c r="O67" s="132"/>
      <c r="P67" s="132"/>
      <c r="Q67" s="135"/>
      <c r="R67" s="132"/>
      <c r="S67" s="132"/>
      <c r="T67" s="132"/>
      <c r="U67" s="132"/>
    </row>
    <row r="68" spans="2:21" s="96" customFormat="1" ht="30" customHeight="1" x14ac:dyDescent="0.2">
      <c r="B68" s="131"/>
      <c r="C68" s="135"/>
      <c r="D68" s="132"/>
      <c r="E68" s="132"/>
      <c r="F68" s="132"/>
      <c r="G68" s="132"/>
      <c r="H68" s="132"/>
      <c r="I68" s="132"/>
      <c r="J68" s="132"/>
      <c r="K68" s="132"/>
      <c r="L68" s="132"/>
      <c r="M68" s="132"/>
      <c r="N68" s="136"/>
      <c r="O68" s="132"/>
      <c r="P68" s="132"/>
      <c r="Q68" s="135"/>
      <c r="R68" s="132"/>
      <c r="S68" s="132"/>
      <c r="T68" s="132"/>
      <c r="U68" s="132"/>
    </row>
    <row r="69" spans="2:21" s="96" customFormat="1" ht="30" customHeight="1" x14ac:dyDescent="0.2">
      <c r="B69" s="131"/>
      <c r="C69" s="135"/>
      <c r="D69" s="132"/>
      <c r="E69" s="132"/>
      <c r="F69" s="132"/>
      <c r="G69" s="132"/>
      <c r="H69" s="132"/>
      <c r="I69" s="132"/>
      <c r="J69" s="132"/>
      <c r="K69" s="132"/>
      <c r="L69" s="132"/>
      <c r="M69" s="132"/>
      <c r="N69" s="136"/>
      <c r="O69" s="132"/>
      <c r="P69" s="132"/>
      <c r="Q69" s="135"/>
      <c r="R69" s="132"/>
      <c r="S69" s="132"/>
      <c r="T69" s="132"/>
      <c r="U69" s="132"/>
    </row>
    <row r="70" spans="2:21" s="96" customFormat="1" ht="30" customHeight="1" x14ac:dyDescent="0.2">
      <c r="B70" s="131"/>
      <c r="C70" s="135"/>
      <c r="D70" s="132"/>
      <c r="E70" s="132"/>
      <c r="F70" s="132"/>
      <c r="G70" s="132"/>
      <c r="H70" s="132"/>
      <c r="I70" s="132"/>
      <c r="J70" s="132"/>
      <c r="K70" s="132"/>
      <c r="L70" s="132"/>
      <c r="M70" s="132"/>
      <c r="N70" s="136"/>
      <c r="O70" s="132"/>
      <c r="P70" s="132"/>
      <c r="Q70" s="135"/>
      <c r="R70" s="132"/>
      <c r="S70" s="132"/>
      <c r="T70" s="132"/>
      <c r="U70" s="132"/>
    </row>
    <row r="71" spans="2:21" s="96" customFormat="1" ht="30" customHeight="1" x14ac:dyDescent="0.2">
      <c r="B71" s="131"/>
      <c r="C71" s="135"/>
      <c r="D71" s="132"/>
      <c r="E71" s="132"/>
      <c r="F71" s="132"/>
      <c r="G71" s="132"/>
      <c r="H71" s="132"/>
      <c r="I71" s="132"/>
      <c r="J71" s="132"/>
      <c r="K71" s="132"/>
      <c r="L71" s="132"/>
      <c r="M71" s="132"/>
      <c r="N71" s="136"/>
      <c r="O71" s="132"/>
      <c r="P71" s="132"/>
      <c r="Q71" s="135"/>
      <c r="R71" s="132"/>
      <c r="S71" s="132"/>
      <c r="T71" s="132"/>
      <c r="U71" s="132"/>
    </row>
    <row r="72" spans="2:21" s="96" customFormat="1" ht="30" customHeight="1" x14ac:dyDescent="0.2">
      <c r="B72" s="131"/>
      <c r="C72" s="135"/>
      <c r="D72" s="132"/>
      <c r="E72" s="132"/>
      <c r="F72" s="132"/>
      <c r="G72" s="132"/>
      <c r="H72" s="132"/>
      <c r="I72" s="132"/>
      <c r="J72" s="132"/>
      <c r="K72" s="132"/>
      <c r="L72" s="132"/>
      <c r="M72" s="132"/>
      <c r="N72" s="136"/>
      <c r="O72" s="132"/>
      <c r="P72" s="132"/>
      <c r="Q72" s="135"/>
      <c r="R72" s="132"/>
      <c r="S72" s="132"/>
      <c r="T72" s="132"/>
      <c r="U72" s="132"/>
    </row>
    <row r="73" spans="2:21" s="96" customFormat="1" ht="30" customHeight="1" x14ac:dyDescent="0.2">
      <c r="B73" s="131"/>
      <c r="C73" s="135"/>
      <c r="D73" s="132"/>
      <c r="E73" s="132"/>
      <c r="F73" s="132"/>
      <c r="G73" s="132"/>
      <c r="H73" s="132"/>
      <c r="I73" s="132"/>
      <c r="J73" s="132"/>
      <c r="K73" s="132"/>
      <c r="L73" s="132"/>
      <c r="M73" s="132"/>
      <c r="N73" s="136"/>
      <c r="O73" s="132"/>
      <c r="P73" s="132"/>
      <c r="Q73" s="135"/>
      <c r="R73" s="132"/>
      <c r="S73" s="132"/>
      <c r="T73" s="132"/>
      <c r="U73" s="132"/>
    </row>
    <row r="74" spans="2:21" s="96" customFormat="1" ht="30" customHeight="1" x14ac:dyDescent="0.2">
      <c r="B74" s="131"/>
      <c r="C74" s="135"/>
      <c r="D74" s="132"/>
      <c r="E74" s="132"/>
      <c r="F74" s="132"/>
      <c r="G74" s="132"/>
      <c r="H74" s="132"/>
      <c r="I74" s="132"/>
      <c r="J74" s="132"/>
      <c r="K74" s="132"/>
      <c r="L74" s="132"/>
      <c r="M74" s="132"/>
      <c r="N74" s="136"/>
      <c r="O74" s="132"/>
      <c r="P74" s="132"/>
      <c r="Q74" s="135"/>
      <c r="R74" s="132"/>
      <c r="S74" s="132"/>
      <c r="T74" s="132"/>
      <c r="U74" s="132"/>
    </row>
    <row r="75" spans="2:21" s="96" customFormat="1" ht="30" customHeight="1" x14ac:dyDescent="0.2">
      <c r="B75" s="131"/>
      <c r="C75" s="135"/>
      <c r="D75" s="132"/>
      <c r="E75" s="132"/>
      <c r="F75" s="132"/>
      <c r="G75" s="132"/>
      <c r="H75" s="132"/>
      <c r="I75" s="132"/>
      <c r="J75" s="132"/>
      <c r="K75" s="132"/>
      <c r="L75" s="132"/>
      <c r="M75" s="132"/>
      <c r="N75" s="136"/>
      <c r="O75" s="132"/>
      <c r="P75" s="132"/>
      <c r="Q75" s="135"/>
      <c r="R75" s="132"/>
      <c r="S75" s="132"/>
      <c r="T75" s="132"/>
      <c r="U75" s="132"/>
    </row>
    <row r="76" spans="2:21" s="96" customFormat="1" ht="30" customHeight="1" x14ac:dyDescent="0.2">
      <c r="B76" s="131"/>
      <c r="C76" s="135"/>
      <c r="D76" s="132"/>
      <c r="E76" s="132"/>
      <c r="F76" s="132"/>
      <c r="G76" s="132"/>
      <c r="H76" s="132"/>
      <c r="I76" s="132"/>
      <c r="J76" s="132"/>
      <c r="K76" s="132"/>
      <c r="L76" s="132"/>
      <c r="M76" s="132"/>
      <c r="N76" s="136"/>
      <c r="O76" s="132"/>
      <c r="P76" s="132"/>
      <c r="Q76" s="135"/>
      <c r="R76" s="132"/>
      <c r="S76" s="132"/>
      <c r="T76" s="132"/>
      <c r="U76" s="132"/>
    </row>
    <row r="77" spans="2:21" s="96" customFormat="1" ht="30" customHeight="1" x14ac:dyDescent="0.2">
      <c r="B77" s="131"/>
      <c r="C77" s="135"/>
      <c r="D77" s="132"/>
      <c r="E77" s="132"/>
      <c r="F77" s="132"/>
      <c r="G77" s="132"/>
      <c r="H77" s="132"/>
      <c r="I77" s="132"/>
      <c r="J77" s="132"/>
      <c r="K77" s="132"/>
      <c r="L77" s="132"/>
      <c r="M77" s="132"/>
      <c r="N77" s="136"/>
      <c r="O77" s="132"/>
      <c r="P77" s="132"/>
      <c r="Q77" s="135"/>
      <c r="R77" s="132"/>
      <c r="S77" s="132"/>
      <c r="T77" s="132"/>
      <c r="U77" s="132"/>
    </row>
    <row r="78" spans="2:21" s="96" customFormat="1" ht="30" customHeight="1" x14ac:dyDescent="0.2">
      <c r="B78" s="131"/>
      <c r="C78" s="135"/>
      <c r="D78" s="132"/>
      <c r="E78" s="132"/>
      <c r="F78" s="132"/>
      <c r="G78" s="132"/>
      <c r="H78" s="132"/>
      <c r="I78" s="132"/>
      <c r="J78" s="132"/>
      <c r="K78" s="132"/>
      <c r="L78" s="132"/>
      <c r="M78" s="132"/>
      <c r="N78" s="136"/>
      <c r="O78" s="132"/>
      <c r="P78" s="132"/>
      <c r="Q78" s="135"/>
      <c r="R78" s="132"/>
      <c r="S78" s="132"/>
      <c r="T78" s="132"/>
      <c r="U78" s="132"/>
    </row>
    <row r="79" spans="2:21" s="96" customFormat="1" ht="30" customHeight="1" x14ac:dyDescent="0.2">
      <c r="B79" s="131"/>
      <c r="C79" s="135"/>
      <c r="D79" s="132"/>
      <c r="E79" s="132"/>
      <c r="F79" s="132"/>
      <c r="G79" s="132"/>
      <c r="H79" s="132"/>
      <c r="I79" s="132"/>
      <c r="J79" s="132"/>
      <c r="K79" s="132"/>
      <c r="L79" s="132"/>
      <c r="M79" s="132"/>
      <c r="N79" s="136"/>
      <c r="O79" s="132"/>
      <c r="P79" s="132"/>
      <c r="Q79" s="135"/>
      <c r="R79" s="132"/>
      <c r="S79" s="132"/>
      <c r="T79" s="132"/>
      <c r="U79" s="132"/>
    </row>
    <row r="80" spans="2:21" s="96" customFormat="1" ht="30" customHeight="1" x14ac:dyDescent="0.2">
      <c r="B80" s="131"/>
      <c r="C80" s="135"/>
      <c r="D80" s="132"/>
      <c r="E80" s="132"/>
      <c r="F80" s="132"/>
      <c r="G80" s="132"/>
      <c r="H80" s="132"/>
      <c r="I80" s="132"/>
      <c r="J80" s="132"/>
      <c r="K80" s="132"/>
      <c r="L80" s="132"/>
      <c r="M80" s="132"/>
      <c r="N80" s="136"/>
      <c r="O80" s="132"/>
      <c r="P80" s="132"/>
      <c r="Q80" s="135"/>
      <c r="R80" s="132"/>
      <c r="S80" s="132"/>
      <c r="T80" s="132"/>
      <c r="U80" s="132"/>
    </row>
    <row r="81" spans="2:21" s="96" customFormat="1" ht="30" customHeight="1" x14ac:dyDescent="0.2">
      <c r="B81" s="131"/>
      <c r="C81" s="135"/>
      <c r="D81" s="132"/>
      <c r="E81" s="132"/>
      <c r="F81" s="132"/>
      <c r="G81" s="132"/>
      <c r="H81" s="132"/>
      <c r="I81" s="132"/>
      <c r="J81" s="132"/>
      <c r="K81" s="132"/>
      <c r="L81" s="132"/>
      <c r="M81" s="132"/>
      <c r="N81" s="136"/>
      <c r="O81" s="132"/>
      <c r="P81" s="132"/>
      <c r="Q81" s="135"/>
      <c r="R81" s="132"/>
      <c r="S81" s="132"/>
      <c r="T81" s="132"/>
      <c r="U81" s="132"/>
    </row>
    <row r="82" spans="2:21" s="96" customFormat="1" ht="30" customHeight="1" x14ac:dyDescent="0.2">
      <c r="B82" s="131"/>
      <c r="C82" s="135"/>
      <c r="D82" s="132"/>
      <c r="E82" s="132"/>
      <c r="F82" s="132"/>
      <c r="G82" s="132"/>
      <c r="H82" s="132"/>
      <c r="I82" s="132"/>
      <c r="J82" s="132"/>
      <c r="K82" s="132"/>
      <c r="L82" s="132"/>
      <c r="M82" s="132"/>
      <c r="N82" s="136"/>
      <c r="O82" s="132"/>
      <c r="P82" s="132"/>
      <c r="Q82" s="135"/>
      <c r="R82" s="132"/>
      <c r="S82" s="132"/>
      <c r="T82" s="132"/>
      <c r="U82" s="132"/>
    </row>
    <row r="83" spans="2:21" s="96" customFormat="1" ht="30" customHeight="1" x14ac:dyDescent="0.2">
      <c r="B83" s="131"/>
      <c r="C83" s="135"/>
      <c r="D83" s="132"/>
      <c r="E83" s="132"/>
      <c r="F83" s="132"/>
      <c r="G83" s="132"/>
      <c r="H83" s="132"/>
      <c r="I83" s="132"/>
      <c r="J83" s="132"/>
      <c r="K83" s="132"/>
      <c r="L83" s="132"/>
      <c r="M83" s="132"/>
      <c r="N83" s="136"/>
      <c r="O83" s="132"/>
      <c r="P83" s="132"/>
      <c r="Q83" s="135"/>
      <c r="R83" s="132"/>
      <c r="S83" s="132"/>
      <c r="T83" s="132"/>
      <c r="U83" s="132"/>
    </row>
    <row r="84" spans="2:21" s="96" customFormat="1" ht="30" customHeight="1" x14ac:dyDescent="0.2">
      <c r="B84" s="131"/>
      <c r="C84" s="135"/>
      <c r="D84" s="132"/>
      <c r="E84" s="132"/>
      <c r="F84" s="132"/>
      <c r="G84" s="132"/>
      <c r="H84" s="132"/>
      <c r="I84" s="132"/>
      <c r="J84" s="132"/>
      <c r="K84" s="132"/>
      <c r="L84" s="132"/>
      <c r="M84" s="132"/>
      <c r="N84" s="136"/>
      <c r="O84" s="132"/>
      <c r="P84" s="132"/>
      <c r="Q84" s="135"/>
      <c r="R84" s="132"/>
      <c r="S84" s="132"/>
      <c r="T84" s="132"/>
      <c r="U84" s="132"/>
    </row>
    <row r="85" spans="2:21" s="96" customFormat="1" ht="30" customHeight="1" x14ac:dyDescent="0.2">
      <c r="B85" s="131"/>
      <c r="C85" s="135"/>
      <c r="D85" s="132"/>
      <c r="E85" s="132"/>
      <c r="F85" s="132"/>
      <c r="G85" s="132"/>
      <c r="H85" s="132"/>
      <c r="I85" s="132"/>
      <c r="J85" s="132"/>
      <c r="K85" s="132"/>
      <c r="L85" s="132"/>
      <c r="M85" s="132"/>
      <c r="N85" s="136"/>
      <c r="O85" s="132"/>
      <c r="P85" s="132"/>
      <c r="Q85" s="135"/>
      <c r="R85" s="132"/>
      <c r="S85" s="132"/>
      <c r="T85" s="132"/>
      <c r="U85" s="132"/>
    </row>
    <row r="86" spans="2:21" s="96" customFormat="1" ht="30" customHeight="1" x14ac:dyDescent="0.2">
      <c r="B86" s="131"/>
      <c r="C86" s="135"/>
      <c r="D86" s="132"/>
      <c r="E86" s="132"/>
      <c r="F86" s="132"/>
      <c r="G86" s="132"/>
      <c r="H86" s="132"/>
      <c r="I86" s="132"/>
      <c r="J86" s="132"/>
      <c r="K86" s="132"/>
      <c r="L86" s="132"/>
      <c r="M86" s="132"/>
      <c r="N86" s="136"/>
      <c r="O86" s="132"/>
      <c r="P86" s="132"/>
      <c r="Q86" s="135"/>
      <c r="R86" s="132"/>
      <c r="S86" s="132"/>
      <c r="T86" s="132"/>
      <c r="U86" s="132"/>
    </row>
    <row r="87" spans="2:21" s="96" customFormat="1" ht="30" customHeight="1" x14ac:dyDescent="0.2">
      <c r="B87" s="131"/>
      <c r="C87" s="135"/>
      <c r="D87" s="132"/>
      <c r="E87" s="132"/>
      <c r="F87" s="132"/>
      <c r="G87" s="132"/>
      <c r="H87" s="132"/>
      <c r="I87" s="132"/>
      <c r="J87" s="132"/>
      <c r="K87" s="132"/>
      <c r="L87" s="132"/>
      <c r="M87" s="132"/>
      <c r="N87" s="136"/>
      <c r="O87" s="132"/>
      <c r="P87" s="132"/>
      <c r="Q87" s="135"/>
      <c r="R87" s="132"/>
      <c r="S87" s="132"/>
      <c r="T87" s="132"/>
      <c r="U87" s="132"/>
    </row>
    <row r="88" spans="2:21" s="96" customFormat="1" ht="30" customHeight="1" x14ac:dyDescent="0.2">
      <c r="B88" s="131"/>
      <c r="C88" s="135"/>
      <c r="D88" s="132"/>
      <c r="E88" s="132"/>
      <c r="F88" s="132"/>
      <c r="G88" s="132"/>
      <c r="H88" s="132"/>
      <c r="I88" s="132"/>
      <c r="J88" s="132"/>
      <c r="K88" s="132"/>
      <c r="L88" s="132"/>
      <c r="M88" s="132"/>
      <c r="N88" s="136"/>
      <c r="O88" s="132"/>
      <c r="P88" s="132"/>
      <c r="Q88" s="135"/>
      <c r="R88" s="132"/>
      <c r="S88" s="132"/>
      <c r="T88" s="132"/>
      <c r="U88" s="132"/>
    </row>
    <row r="89" spans="2:21" s="96" customFormat="1" ht="30" customHeight="1" x14ac:dyDescent="0.2">
      <c r="B89" s="131"/>
      <c r="C89" s="135"/>
      <c r="D89" s="132"/>
      <c r="E89" s="132"/>
      <c r="F89" s="132"/>
      <c r="G89" s="132"/>
      <c r="H89" s="132"/>
      <c r="I89" s="132"/>
      <c r="J89" s="132"/>
      <c r="K89" s="132"/>
      <c r="L89" s="132"/>
      <c r="M89" s="132"/>
      <c r="N89" s="136"/>
      <c r="O89" s="132"/>
      <c r="P89" s="132"/>
      <c r="Q89" s="135"/>
      <c r="R89" s="132"/>
      <c r="S89" s="132"/>
      <c r="T89" s="132"/>
      <c r="U89" s="132"/>
    </row>
    <row r="90" spans="2:21" s="96" customFormat="1" ht="30" customHeight="1" x14ac:dyDescent="0.2">
      <c r="B90" s="131"/>
      <c r="C90" s="135"/>
      <c r="D90" s="132"/>
      <c r="E90" s="132"/>
      <c r="F90" s="132"/>
      <c r="G90" s="132"/>
      <c r="H90" s="132"/>
      <c r="I90" s="132"/>
      <c r="J90" s="132"/>
      <c r="K90" s="132"/>
      <c r="L90" s="132"/>
      <c r="M90" s="132"/>
      <c r="N90" s="136"/>
      <c r="O90" s="132"/>
      <c r="P90" s="132"/>
      <c r="Q90" s="135"/>
      <c r="R90" s="132"/>
      <c r="S90" s="132"/>
      <c r="T90" s="132"/>
      <c r="U90" s="132"/>
    </row>
    <row r="91" spans="2:21" s="96" customFormat="1" ht="30" customHeight="1" x14ac:dyDescent="0.2">
      <c r="B91" s="131"/>
      <c r="C91" s="135"/>
      <c r="D91" s="132"/>
      <c r="E91" s="132"/>
      <c r="F91" s="132"/>
      <c r="G91" s="132"/>
      <c r="H91" s="132"/>
      <c r="I91" s="132"/>
      <c r="J91" s="132"/>
      <c r="K91" s="132"/>
      <c r="L91" s="132"/>
      <c r="M91" s="132"/>
      <c r="N91" s="136"/>
      <c r="O91" s="132"/>
      <c r="P91" s="132"/>
      <c r="Q91" s="135"/>
      <c r="R91" s="132"/>
      <c r="S91" s="132"/>
      <c r="T91" s="132"/>
      <c r="U91" s="132"/>
    </row>
    <row r="92" spans="2:21" s="96" customFormat="1" ht="30" customHeight="1" x14ac:dyDescent="0.2">
      <c r="B92" s="131"/>
      <c r="C92" s="135"/>
      <c r="D92" s="132"/>
      <c r="E92" s="132"/>
      <c r="F92" s="132"/>
      <c r="G92" s="132"/>
      <c r="H92" s="132"/>
      <c r="I92" s="132"/>
      <c r="J92" s="132"/>
      <c r="K92" s="132"/>
      <c r="L92" s="132"/>
      <c r="M92" s="132"/>
      <c r="N92" s="136"/>
      <c r="O92" s="132"/>
      <c r="P92" s="132"/>
      <c r="Q92" s="135"/>
      <c r="R92" s="132"/>
      <c r="S92" s="132"/>
      <c r="T92" s="132"/>
      <c r="U92" s="132"/>
    </row>
    <row r="93" spans="2:21" s="96" customFormat="1" ht="30" customHeight="1" x14ac:dyDescent="0.2">
      <c r="B93" s="131"/>
      <c r="C93" s="135"/>
      <c r="D93" s="132"/>
      <c r="E93" s="132"/>
      <c r="F93" s="132"/>
      <c r="G93" s="132"/>
      <c r="H93" s="132"/>
      <c r="I93" s="132"/>
      <c r="J93" s="132"/>
      <c r="K93" s="132"/>
      <c r="L93" s="132"/>
      <c r="M93" s="132"/>
      <c r="N93" s="136"/>
      <c r="O93" s="132"/>
      <c r="P93" s="132"/>
      <c r="Q93" s="135"/>
      <c r="R93" s="132"/>
      <c r="S93" s="132"/>
      <c r="T93" s="132"/>
      <c r="U93" s="132"/>
    </row>
    <row r="94" spans="2:21" s="96" customFormat="1" ht="30" customHeight="1" x14ac:dyDescent="0.2">
      <c r="B94" s="131"/>
      <c r="C94" s="135"/>
      <c r="D94" s="132"/>
      <c r="E94" s="132"/>
      <c r="F94" s="132"/>
      <c r="G94" s="132"/>
      <c r="H94" s="132"/>
      <c r="I94" s="132"/>
      <c r="J94" s="132"/>
      <c r="K94" s="132"/>
      <c r="L94" s="132"/>
      <c r="M94" s="132"/>
      <c r="N94" s="136"/>
      <c r="O94" s="132"/>
      <c r="P94" s="132"/>
      <c r="Q94" s="135"/>
      <c r="R94" s="132"/>
      <c r="S94" s="132"/>
      <c r="T94" s="132"/>
      <c r="U94" s="132"/>
    </row>
    <row r="95" spans="2:21" s="96" customFormat="1" ht="30" customHeight="1" x14ac:dyDescent="0.2">
      <c r="B95" s="131"/>
      <c r="C95" s="135"/>
      <c r="D95" s="132"/>
      <c r="E95" s="132"/>
      <c r="F95" s="132"/>
      <c r="G95" s="132"/>
      <c r="H95" s="132"/>
      <c r="I95" s="132"/>
      <c r="J95" s="132"/>
      <c r="K95" s="132"/>
      <c r="L95" s="132"/>
      <c r="M95" s="132"/>
      <c r="N95" s="136"/>
      <c r="O95" s="132"/>
      <c r="P95" s="132"/>
      <c r="Q95" s="135"/>
      <c r="R95" s="132"/>
      <c r="S95" s="132"/>
      <c r="T95" s="132"/>
      <c r="U95" s="132"/>
    </row>
    <row r="96" spans="2:21" s="96" customFormat="1" ht="30" customHeight="1" x14ac:dyDescent="0.2">
      <c r="B96" s="131"/>
      <c r="C96" s="135"/>
      <c r="D96" s="132"/>
      <c r="E96" s="132"/>
      <c r="F96" s="132"/>
      <c r="G96" s="132"/>
      <c r="H96" s="132"/>
      <c r="I96" s="132"/>
      <c r="J96" s="132"/>
      <c r="K96" s="132"/>
      <c r="L96" s="132"/>
      <c r="M96" s="132"/>
      <c r="N96" s="136"/>
      <c r="O96" s="132"/>
      <c r="P96" s="132"/>
      <c r="Q96" s="135"/>
      <c r="R96" s="132"/>
      <c r="S96" s="132"/>
      <c r="T96" s="132"/>
      <c r="U96" s="132"/>
    </row>
    <row r="97" spans="2:21" s="96" customFormat="1" ht="30" customHeight="1" x14ac:dyDescent="0.2">
      <c r="B97" s="131"/>
      <c r="C97" s="135"/>
      <c r="D97" s="132"/>
      <c r="E97" s="132"/>
      <c r="F97" s="132"/>
      <c r="G97" s="132"/>
      <c r="H97" s="132"/>
      <c r="I97" s="132"/>
      <c r="J97" s="132"/>
      <c r="K97" s="132"/>
      <c r="L97" s="132"/>
      <c r="M97" s="132"/>
      <c r="N97" s="136"/>
      <c r="O97" s="132"/>
      <c r="P97" s="132"/>
      <c r="Q97" s="135"/>
      <c r="R97" s="132"/>
      <c r="S97" s="132"/>
      <c r="T97" s="132"/>
      <c r="U97" s="132"/>
    </row>
    <row r="98" spans="2:21" s="96" customFormat="1" ht="30" customHeight="1" x14ac:dyDescent="0.2">
      <c r="B98" s="131"/>
      <c r="C98" s="135"/>
      <c r="D98" s="132"/>
      <c r="E98" s="132"/>
      <c r="F98" s="132"/>
      <c r="G98" s="132"/>
      <c r="H98" s="132"/>
      <c r="I98" s="132"/>
      <c r="J98" s="132"/>
      <c r="K98" s="132"/>
      <c r="L98" s="132"/>
      <c r="M98" s="132"/>
      <c r="N98" s="136"/>
      <c r="O98" s="132"/>
      <c r="P98" s="132"/>
      <c r="Q98" s="135"/>
      <c r="R98" s="132"/>
      <c r="S98" s="132"/>
      <c r="T98" s="132"/>
      <c r="U98" s="132"/>
    </row>
    <row r="99" spans="2:21" s="96" customFormat="1" ht="30" customHeight="1" x14ac:dyDescent="0.2">
      <c r="B99" s="131"/>
      <c r="C99" s="135"/>
      <c r="D99" s="132"/>
      <c r="E99" s="132"/>
      <c r="F99" s="132"/>
      <c r="G99" s="132"/>
      <c r="H99" s="132"/>
      <c r="I99" s="132"/>
      <c r="J99" s="132"/>
      <c r="K99" s="132"/>
      <c r="L99" s="132"/>
      <c r="M99" s="132"/>
      <c r="N99" s="136"/>
      <c r="O99" s="132"/>
      <c r="P99" s="132"/>
      <c r="Q99" s="135"/>
      <c r="R99" s="132"/>
      <c r="S99" s="132"/>
      <c r="T99" s="132"/>
      <c r="U99" s="132"/>
    </row>
    <row r="100" spans="2:21" s="96" customFormat="1" ht="30" customHeight="1" x14ac:dyDescent="0.2">
      <c r="B100" s="131"/>
      <c r="C100" s="135"/>
      <c r="D100" s="132"/>
      <c r="E100" s="132"/>
      <c r="F100" s="132"/>
      <c r="G100" s="132"/>
      <c r="H100" s="132"/>
      <c r="I100" s="132"/>
      <c r="J100" s="132"/>
      <c r="K100" s="132"/>
      <c r="L100" s="132"/>
      <c r="M100" s="132"/>
      <c r="N100" s="136"/>
      <c r="O100" s="132"/>
      <c r="P100" s="132"/>
      <c r="Q100" s="135"/>
      <c r="R100" s="132"/>
      <c r="S100" s="132"/>
      <c r="T100" s="132"/>
      <c r="U100" s="132"/>
    </row>
    <row r="101" spans="2:21" s="96" customFormat="1" ht="30" customHeight="1" x14ac:dyDescent="0.2">
      <c r="B101" s="131"/>
      <c r="C101" s="135"/>
      <c r="D101" s="132"/>
      <c r="E101" s="132"/>
      <c r="F101" s="132"/>
      <c r="G101" s="132"/>
      <c r="H101" s="132"/>
      <c r="I101" s="132"/>
      <c r="J101" s="132"/>
      <c r="K101" s="132"/>
      <c r="L101" s="132"/>
      <c r="M101" s="132"/>
      <c r="N101" s="136"/>
      <c r="O101" s="132"/>
      <c r="P101" s="132"/>
      <c r="Q101" s="135"/>
      <c r="R101" s="132"/>
      <c r="S101" s="132"/>
      <c r="T101" s="132"/>
      <c r="U101" s="132"/>
    </row>
    <row r="102" spans="2:21" s="96" customFormat="1" ht="30" customHeight="1" x14ac:dyDescent="0.2">
      <c r="B102" s="131"/>
      <c r="C102" s="135"/>
      <c r="D102" s="132"/>
      <c r="E102" s="132"/>
      <c r="F102" s="132"/>
      <c r="G102" s="132"/>
      <c r="H102" s="132"/>
      <c r="I102" s="132"/>
      <c r="J102" s="132"/>
      <c r="K102" s="132"/>
      <c r="L102" s="132"/>
      <c r="M102" s="132"/>
      <c r="N102" s="136"/>
      <c r="O102" s="132"/>
      <c r="P102" s="132"/>
      <c r="Q102" s="135"/>
      <c r="R102" s="132"/>
      <c r="S102" s="132"/>
      <c r="T102" s="132"/>
      <c r="U102" s="132"/>
    </row>
    <row r="103" spans="2:21" s="96" customFormat="1" ht="30" customHeight="1" x14ac:dyDescent="0.2">
      <c r="B103" s="131"/>
      <c r="C103" s="135"/>
      <c r="D103" s="132"/>
      <c r="E103" s="132"/>
      <c r="F103" s="132"/>
      <c r="G103" s="132"/>
      <c r="H103" s="132"/>
      <c r="I103" s="132"/>
      <c r="J103" s="132"/>
      <c r="K103" s="132"/>
      <c r="L103" s="132"/>
      <c r="M103" s="132"/>
      <c r="N103" s="136"/>
      <c r="O103" s="132"/>
      <c r="P103" s="132"/>
      <c r="Q103" s="135"/>
      <c r="R103" s="132"/>
      <c r="S103" s="132"/>
      <c r="T103" s="132"/>
      <c r="U103" s="132"/>
    </row>
    <row r="104" spans="2:21" s="96" customFormat="1" ht="30" customHeight="1" x14ac:dyDescent="0.2">
      <c r="B104" s="131"/>
      <c r="C104" s="135"/>
      <c r="D104" s="132"/>
      <c r="E104" s="132"/>
      <c r="F104" s="132"/>
      <c r="G104" s="132"/>
      <c r="H104" s="132"/>
      <c r="I104" s="132"/>
      <c r="J104" s="132"/>
      <c r="K104" s="132"/>
      <c r="L104" s="132"/>
      <c r="M104" s="132"/>
      <c r="N104" s="136"/>
      <c r="O104" s="132"/>
      <c r="P104" s="132"/>
      <c r="Q104" s="135"/>
      <c r="R104" s="132"/>
      <c r="S104" s="132"/>
      <c r="T104" s="132"/>
      <c r="U104" s="132"/>
    </row>
    <row r="105" spans="2:21" s="96" customFormat="1" ht="30" customHeight="1" x14ac:dyDescent="0.2">
      <c r="B105" s="131"/>
      <c r="C105" s="135"/>
      <c r="D105" s="132"/>
      <c r="E105" s="132"/>
      <c r="F105" s="132"/>
      <c r="G105" s="132"/>
      <c r="H105" s="132"/>
      <c r="I105" s="132"/>
      <c r="J105" s="132"/>
      <c r="K105" s="132"/>
      <c r="L105" s="132"/>
      <c r="M105" s="132"/>
      <c r="N105" s="136"/>
      <c r="O105" s="132"/>
      <c r="P105" s="132"/>
      <c r="Q105" s="135"/>
      <c r="R105" s="132"/>
      <c r="S105" s="132"/>
      <c r="T105" s="132"/>
      <c r="U105" s="132"/>
    </row>
    <row r="106" spans="2:21" s="96" customFormat="1" ht="30" customHeight="1" x14ac:dyDescent="0.2">
      <c r="B106" s="131"/>
      <c r="C106" s="135"/>
      <c r="D106" s="132"/>
      <c r="E106" s="132"/>
      <c r="F106" s="132"/>
      <c r="G106" s="132"/>
      <c r="H106" s="132"/>
      <c r="I106" s="132"/>
      <c r="J106" s="132"/>
      <c r="K106" s="132"/>
      <c r="L106" s="132"/>
      <c r="M106" s="132"/>
      <c r="N106" s="136"/>
      <c r="O106" s="132"/>
      <c r="P106" s="132"/>
      <c r="Q106" s="135"/>
      <c r="R106" s="132"/>
      <c r="S106" s="132"/>
      <c r="T106" s="132"/>
      <c r="U106" s="132"/>
    </row>
    <row r="107" spans="2:21" s="96" customFormat="1" ht="30" customHeight="1" x14ac:dyDescent="0.2">
      <c r="B107" s="131"/>
      <c r="C107" s="135"/>
      <c r="D107" s="132"/>
      <c r="E107" s="132"/>
      <c r="F107" s="132"/>
      <c r="G107" s="132"/>
      <c r="H107" s="132"/>
      <c r="I107" s="132"/>
      <c r="J107" s="132"/>
      <c r="K107" s="132"/>
      <c r="L107" s="132"/>
      <c r="M107" s="132"/>
      <c r="N107" s="136"/>
      <c r="O107" s="132"/>
      <c r="P107" s="132"/>
      <c r="Q107" s="135"/>
      <c r="R107" s="132"/>
      <c r="S107" s="132"/>
      <c r="T107" s="132"/>
      <c r="U107" s="132"/>
    </row>
    <row r="108" spans="2:21" s="96" customFormat="1" ht="30" customHeight="1" x14ac:dyDescent="0.2">
      <c r="B108" s="131"/>
      <c r="C108" s="135"/>
      <c r="D108" s="132"/>
      <c r="E108" s="132"/>
      <c r="F108" s="132"/>
      <c r="G108" s="132"/>
      <c r="H108" s="132"/>
      <c r="I108" s="132"/>
      <c r="J108" s="132"/>
      <c r="K108" s="132"/>
      <c r="L108" s="132"/>
      <c r="M108" s="132"/>
      <c r="N108" s="136"/>
      <c r="O108" s="132"/>
      <c r="P108" s="132"/>
      <c r="Q108" s="135"/>
      <c r="R108" s="132"/>
      <c r="S108" s="132"/>
      <c r="T108" s="132"/>
      <c r="U108" s="132"/>
    </row>
    <row r="109" spans="2:21" s="96" customFormat="1" ht="30" customHeight="1" x14ac:dyDescent="0.2">
      <c r="B109" s="131"/>
      <c r="C109" s="135"/>
      <c r="D109" s="132"/>
      <c r="E109" s="132"/>
      <c r="F109" s="132"/>
      <c r="G109" s="132"/>
      <c r="H109" s="132"/>
      <c r="I109" s="132"/>
      <c r="J109" s="132"/>
      <c r="K109" s="132"/>
      <c r="L109" s="132"/>
      <c r="M109" s="132"/>
      <c r="N109" s="136"/>
      <c r="O109" s="132"/>
      <c r="P109" s="132"/>
      <c r="Q109" s="135"/>
      <c r="R109" s="132"/>
      <c r="S109" s="132"/>
      <c r="T109" s="132"/>
      <c r="U109" s="132"/>
    </row>
    <row r="110" spans="2:21" s="96" customFormat="1" ht="30" customHeight="1" x14ac:dyDescent="0.2">
      <c r="B110" s="131"/>
      <c r="C110" s="135"/>
      <c r="D110" s="132"/>
      <c r="E110" s="132"/>
      <c r="F110" s="132"/>
      <c r="G110" s="132"/>
      <c r="H110" s="132"/>
      <c r="I110" s="132"/>
      <c r="J110" s="132"/>
      <c r="K110" s="132"/>
      <c r="L110" s="132"/>
      <c r="M110" s="132"/>
      <c r="N110" s="136"/>
      <c r="O110" s="132"/>
      <c r="P110" s="132"/>
      <c r="Q110" s="135"/>
      <c r="R110" s="132"/>
      <c r="S110" s="132"/>
      <c r="T110" s="132"/>
      <c r="U110" s="132"/>
    </row>
    <row r="111" spans="2:21" s="96" customFormat="1" ht="30" customHeight="1" x14ac:dyDescent="0.2">
      <c r="B111" s="131"/>
      <c r="C111" s="135"/>
      <c r="D111" s="132"/>
      <c r="E111" s="132"/>
      <c r="F111" s="132"/>
      <c r="G111" s="132"/>
      <c r="H111" s="132"/>
      <c r="I111" s="132"/>
      <c r="J111" s="132"/>
      <c r="K111" s="132"/>
      <c r="L111" s="132"/>
      <c r="M111" s="132"/>
      <c r="N111" s="136"/>
      <c r="O111" s="132"/>
      <c r="P111" s="132"/>
      <c r="Q111" s="135"/>
      <c r="R111" s="132"/>
      <c r="S111" s="132"/>
      <c r="T111" s="132"/>
      <c r="U111" s="132"/>
    </row>
    <row r="112" spans="2:21" s="96" customFormat="1" ht="30" customHeight="1" x14ac:dyDescent="0.2">
      <c r="B112" s="131"/>
      <c r="C112" s="135"/>
      <c r="D112" s="132"/>
      <c r="E112" s="132"/>
      <c r="F112" s="132"/>
      <c r="G112" s="132"/>
      <c r="H112" s="132"/>
      <c r="I112" s="132"/>
      <c r="J112" s="132"/>
      <c r="K112" s="132"/>
      <c r="L112" s="132"/>
      <c r="M112" s="132"/>
      <c r="N112" s="136"/>
      <c r="O112" s="132"/>
      <c r="P112" s="132"/>
      <c r="Q112" s="135"/>
      <c r="R112" s="132"/>
      <c r="S112" s="132"/>
      <c r="T112" s="132"/>
      <c r="U112" s="132"/>
    </row>
    <row r="113" spans="2:21" s="96" customFormat="1" ht="30" customHeight="1" x14ac:dyDescent="0.2">
      <c r="B113" s="131"/>
      <c r="C113" s="135"/>
      <c r="D113" s="132"/>
      <c r="E113" s="132"/>
      <c r="F113" s="132"/>
      <c r="G113" s="132"/>
      <c r="H113" s="132"/>
      <c r="I113" s="132"/>
      <c r="J113" s="132"/>
      <c r="K113" s="132"/>
      <c r="L113" s="132"/>
      <c r="M113" s="132"/>
      <c r="N113" s="136"/>
      <c r="O113" s="132"/>
      <c r="P113" s="132"/>
      <c r="Q113" s="135"/>
      <c r="R113" s="132"/>
      <c r="S113" s="132"/>
      <c r="T113" s="132"/>
      <c r="U113" s="132"/>
    </row>
    <row r="114" spans="2:21" s="96" customFormat="1" ht="30" customHeight="1" x14ac:dyDescent="0.2">
      <c r="B114" s="131"/>
      <c r="C114" s="135"/>
      <c r="D114" s="132"/>
      <c r="E114" s="132"/>
      <c r="F114" s="132"/>
      <c r="G114" s="132"/>
      <c r="H114" s="132"/>
      <c r="I114" s="132"/>
      <c r="J114" s="132"/>
      <c r="K114" s="132"/>
      <c r="L114" s="132"/>
      <c r="M114" s="132"/>
      <c r="N114" s="136"/>
      <c r="O114" s="132"/>
      <c r="P114" s="132"/>
      <c r="Q114" s="135"/>
      <c r="R114" s="132"/>
      <c r="S114" s="132"/>
      <c r="T114" s="132"/>
      <c r="U114" s="132"/>
    </row>
    <row r="115" spans="2:21" s="96" customFormat="1" ht="30" customHeight="1" x14ac:dyDescent="0.2">
      <c r="B115" s="131"/>
      <c r="C115" s="135"/>
      <c r="D115" s="132"/>
      <c r="E115" s="132"/>
      <c r="F115" s="132"/>
      <c r="G115" s="132"/>
      <c r="H115" s="132"/>
      <c r="I115" s="132"/>
      <c r="J115" s="132"/>
      <c r="K115" s="132"/>
      <c r="L115" s="132"/>
      <c r="M115" s="132"/>
      <c r="N115" s="136"/>
      <c r="O115" s="132"/>
      <c r="P115" s="132"/>
      <c r="Q115" s="135"/>
      <c r="R115" s="132"/>
      <c r="S115" s="132"/>
      <c r="T115" s="132"/>
      <c r="U115" s="132"/>
    </row>
    <row r="116" spans="2:21" s="96" customFormat="1" ht="30" customHeight="1" x14ac:dyDescent="0.2">
      <c r="B116" s="131"/>
      <c r="C116" s="135"/>
      <c r="D116" s="132"/>
      <c r="E116" s="132"/>
      <c r="F116" s="132"/>
      <c r="G116" s="132"/>
      <c r="H116" s="132"/>
      <c r="I116" s="132"/>
      <c r="J116" s="132"/>
      <c r="K116" s="132"/>
      <c r="L116" s="132"/>
      <c r="M116" s="132"/>
      <c r="N116" s="136"/>
      <c r="O116" s="132"/>
      <c r="P116" s="132"/>
      <c r="Q116" s="135"/>
      <c r="R116" s="132"/>
      <c r="S116" s="132"/>
      <c r="T116" s="132"/>
      <c r="U116" s="132"/>
    </row>
    <row r="117" spans="2:21" s="96" customFormat="1" ht="30" customHeight="1" x14ac:dyDescent="0.2">
      <c r="B117" s="131"/>
      <c r="C117" s="135"/>
      <c r="D117" s="132"/>
      <c r="E117" s="132"/>
      <c r="F117" s="132"/>
      <c r="G117" s="132"/>
      <c r="H117" s="132"/>
      <c r="I117" s="132"/>
      <c r="J117" s="132"/>
      <c r="K117" s="132"/>
      <c r="L117" s="132"/>
      <c r="M117" s="132"/>
      <c r="N117" s="136"/>
      <c r="O117" s="132"/>
      <c r="P117" s="132"/>
      <c r="Q117" s="135"/>
      <c r="R117" s="132"/>
      <c r="S117" s="132"/>
      <c r="T117" s="132"/>
      <c r="U117" s="132"/>
    </row>
    <row r="118" spans="2:21" s="96" customFormat="1" ht="30" customHeight="1" x14ac:dyDescent="0.2">
      <c r="B118" s="131"/>
      <c r="C118" s="135"/>
      <c r="D118" s="132"/>
      <c r="E118" s="132"/>
      <c r="F118" s="132"/>
      <c r="G118" s="132"/>
      <c r="H118" s="132"/>
      <c r="I118" s="132"/>
      <c r="J118" s="132"/>
      <c r="K118" s="132"/>
      <c r="L118" s="132"/>
      <c r="M118" s="132"/>
      <c r="N118" s="136"/>
      <c r="O118" s="132"/>
      <c r="P118" s="132"/>
      <c r="Q118" s="135"/>
      <c r="R118" s="132"/>
      <c r="S118" s="132"/>
      <c r="T118" s="132"/>
      <c r="U118" s="132"/>
    </row>
    <row r="119" spans="2:21" s="96" customFormat="1" ht="30" customHeight="1" x14ac:dyDescent="0.2">
      <c r="B119" s="131"/>
      <c r="C119" s="108"/>
      <c r="D119" s="132"/>
      <c r="E119" s="132"/>
      <c r="F119" s="132"/>
      <c r="G119" s="132"/>
      <c r="H119" s="132"/>
      <c r="I119" s="132"/>
      <c r="J119" s="132"/>
      <c r="K119" s="132"/>
      <c r="L119" s="132"/>
      <c r="M119" s="133"/>
      <c r="N119" s="134"/>
      <c r="O119" s="132"/>
      <c r="P119" s="132"/>
      <c r="Q119" s="135"/>
      <c r="R119" s="132"/>
      <c r="S119" s="132"/>
      <c r="T119" s="132"/>
      <c r="U119" s="132"/>
    </row>
    <row r="120" spans="2:21" s="96" customFormat="1" ht="30" customHeight="1" x14ac:dyDescent="0.2">
      <c r="B120" s="131"/>
      <c r="C120" s="108"/>
      <c r="D120" s="132"/>
      <c r="E120" s="132"/>
      <c r="F120" s="132"/>
      <c r="G120" s="132"/>
      <c r="H120" s="132"/>
      <c r="I120" s="132"/>
      <c r="J120" s="132"/>
      <c r="K120" s="132"/>
      <c r="L120" s="132"/>
      <c r="M120" s="133"/>
      <c r="N120" s="134"/>
      <c r="O120" s="132"/>
      <c r="P120" s="132"/>
      <c r="Q120" s="135"/>
      <c r="R120" s="132"/>
      <c r="S120" s="132"/>
      <c r="T120" s="132"/>
      <c r="U120" s="132"/>
    </row>
    <row r="121" spans="2:21" s="96" customFormat="1" ht="30" customHeight="1" x14ac:dyDescent="0.2">
      <c r="B121" s="131"/>
      <c r="C121" s="108"/>
      <c r="D121" s="132"/>
      <c r="E121" s="132"/>
      <c r="F121" s="132"/>
      <c r="G121" s="132"/>
      <c r="H121" s="132"/>
      <c r="I121" s="132"/>
      <c r="J121" s="132"/>
      <c r="K121" s="132"/>
      <c r="L121" s="132"/>
      <c r="M121" s="133"/>
      <c r="N121" s="134"/>
      <c r="O121" s="132"/>
      <c r="P121" s="132"/>
      <c r="Q121" s="135"/>
      <c r="R121" s="132"/>
      <c r="S121" s="132"/>
      <c r="T121" s="132"/>
      <c r="U121" s="132"/>
    </row>
    <row r="122" spans="2:21" s="96" customFormat="1" ht="30" customHeight="1" x14ac:dyDescent="0.2">
      <c r="B122" s="131"/>
      <c r="C122" s="108"/>
      <c r="D122" s="132"/>
      <c r="E122" s="132"/>
      <c r="F122" s="132"/>
      <c r="G122" s="132"/>
      <c r="H122" s="132"/>
      <c r="I122" s="132"/>
      <c r="J122" s="132"/>
      <c r="K122" s="132"/>
      <c r="L122" s="132"/>
      <c r="M122" s="133"/>
      <c r="N122" s="134"/>
      <c r="O122" s="132"/>
      <c r="P122" s="132"/>
      <c r="Q122" s="135"/>
      <c r="R122" s="132"/>
      <c r="S122" s="132"/>
      <c r="T122" s="132"/>
      <c r="U122" s="132"/>
    </row>
    <row r="123" spans="2:21" s="146" customFormat="1" ht="30" customHeight="1" x14ac:dyDescent="0.2">
      <c r="B123" s="131"/>
      <c r="C123" s="108"/>
      <c r="D123" s="132"/>
      <c r="E123" s="132"/>
      <c r="F123" s="132"/>
      <c r="G123" s="132"/>
      <c r="H123" s="132"/>
      <c r="I123" s="132"/>
      <c r="J123" s="132"/>
      <c r="K123" s="132"/>
      <c r="L123" s="132"/>
      <c r="M123" s="133"/>
      <c r="N123" s="134"/>
      <c r="O123" s="132"/>
      <c r="P123" s="132"/>
      <c r="Q123" s="135"/>
      <c r="R123" s="145"/>
      <c r="S123" s="145"/>
      <c r="T123" s="145"/>
      <c r="U123" s="145"/>
    </row>
    <row r="124" spans="2:21" s="146" customFormat="1" ht="30" customHeight="1" x14ac:dyDescent="0.2">
      <c r="B124" s="131"/>
      <c r="C124" s="108"/>
      <c r="D124" s="132"/>
      <c r="E124" s="132"/>
      <c r="F124" s="132"/>
      <c r="G124" s="132"/>
      <c r="H124" s="132"/>
      <c r="I124" s="132"/>
      <c r="J124" s="132"/>
      <c r="K124" s="132"/>
      <c r="L124" s="132"/>
      <c r="M124" s="133"/>
      <c r="N124" s="134"/>
      <c r="O124" s="132"/>
      <c r="P124" s="132"/>
      <c r="Q124" s="135"/>
      <c r="R124" s="145"/>
      <c r="S124" s="145"/>
      <c r="T124" s="145"/>
      <c r="U124" s="145"/>
    </row>
    <row r="125" spans="2:21" s="146" customFormat="1" ht="30" customHeight="1" x14ac:dyDescent="0.2">
      <c r="B125" s="131"/>
      <c r="C125" s="135"/>
      <c r="D125" s="132"/>
      <c r="E125" s="132"/>
      <c r="F125" s="132"/>
      <c r="G125" s="132"/>
      <c r="H125" s="132"/>
      <c r="I125" s="132"/>
      <c r="J125" s="132"/>
      <c r="K125" s="132"/>
      <c r="L125" s="132"/>
      <c r="M125" s="137"/>
      <c r="N125" s="134"/>
      <c r="O125" s="132"/>
      <c r="P125" s="132"/>
      <c r="Q125" s="135"/>
      <c r="R125" s="145"/>
      <c r="S125" s="145"/>
      <c r="T125" s="145"/>
      <c r="U125" s="145"/>
    </row>
    <row r="126" spans="2:21" s="146" customFormat="1" ht="30" customHeight="1" x14ac:dyDescent="0.2">
      <c r="B126" s="131"/>
      <c r="C126" s="135"/>
      <c r="D126" s="132"/>
      <c r="E126" s="132"/>
      <c r="F126" s="132"/>
      <c r="G126" s="132"/>
      <c r="H126" s="132"/>
      <c r="I126" s="132"/>
      <c r="J126" s="132"/>
      <c r="K126" s="132"/>
      <c r="L126" s="132"/>
      <c r="M126" s="137"/>
      <c r="N126" s="134"/>
      <c r="O126" s="132"/>
      <c r="P126" s="132"/>
      <c r="Q126" s="135"/>
      <c r="R126" s="145"/>
      <c r="S126" s="145"/>
      <c r="T126" s="145"/>
      <c r="U126" s="145"/>
    </row>
  </sheetData>
  <mergeCells count="5">
    <mergeCell ref="B2:B3"/>
    <mergeCell ref="C2:N2"/>
    <mergeCell ref="O2:P4"/>
    <mergeCell ref="C3:N3"/>
    <mergeCell ref="B4:C4"/>
  </mergeCells>
  <hyperlinks>
    <hyperlink ref="C2" location="Samf8" display="← Till sammanställningen" xr:uid="{94216F54-B427-4C43-8D0F-E59902A470AD}"/>
    <hyperlink ref="C1" location="Översikt!A1" display="← Till Översikt" xr:uid="{FED07B99-3BD3-40C3-AB5E-7BD1EE6C49AF}"/>
  </hyperlinks>
  <pageMargins left="0.25" right="0.25" top="0.75" bottom="0.75" header="0.3" footer="0.3"/>
  <pageSetup paperSize="8"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8172E6-13FC-4FAB-836F-A6754F9DAD81}">
  <sheetPr codeName="Sheet13">
    <tabColor theme="4" tint="0.59999389629810485"/>
  </sheetPr>
  <dimension ref="B1:Y93"/>
  <sheetViews>
    <sheetView showGridLines="0" zoomScaleNormal="100" workbookViewId="0">
      <pane ySplit="1" topLeftCell="A2" activePane="bottomLeft" state="frozen"/>
      <selection pane="bottomLeft" activeCell="D16" sqref="D16"/>
    </sheetView>
  </sheetViews>
  <sheetFormatPr defaultRowHeight="30" customHeight="1" x14ac:dyDescent="0.2"/>
  <cols>
    <col min="1" max="1" width="3" style="95" customWidth="1"/>
    <col min="2" max="2" width="6.85546875" style="131" customWidth="1"/>
    <col min="3" max="3" width="54.28515625" style="135" customWidth="1"/>
    <col min="4" max="16" width="12.140625" style="132" customWidth="1"/>
    <col min="17" max="17" width="15.7109375" style="133" customWidth="1"/>
    <col min="18" max="18" width="15.7109375" style="134" customWidth="1"/>
    <col min="19" max="19" width="12.140625" style="132" customWidth="1"/>
    <col min="20" max="20" width="25.85546875" style="132" customWidth="1"/>
    <col min="21" max="25" width="12.140625" style="135" customWidth="1"/>
    <col min="26" max="31" width="12.140625" style="95" customWidth="1"/>
    <col min="32" max="256" width="9.140625" style="95"/>
    <col min="257" max="257" width="3" style="95" customWidth="1"/>
    <col min="258" max="258" width="6.85546875" style="95" customWidth="1"/>
    <col min="259" max="259" width="54.28515625" style="95" customWidth="1"/>
    <col min="260" max="275" width="12.140625" style="95" customWidth="1"/>
    <col min="276" max="276" width="25.85546875" style="95" customWidth="1"/>
    <col min="277" max="287" width="12.140625" style="95" customWidth="1"/>
    <col min="288" max="512" width="9.140625" style="95"/>
    <col min="513" max="513" width="3" style="95" customWidth="1"/>
    <col min="514" max="514" width="6.85546875" style="95" customWidth="1"/>
    <col min="515" max="515" width="54.28515625" style="95" customWidth="1"/>
    <col min="516" max="531" width="12.140625" style="95" customWidth="1"/>
    <col min="532" max="532" width="25.85546875" style="95" customWidth="1"/>
    <col min="533" max="543" width="12.140625" style="95" customWidth="1"/>
    <col min="544" max="768" width="9.140625" style="95"/>
    <col min="769" max="769" width="3" style="95" customWidth="1"/>
    <col min="770" max="770" width="6.85546875" style="95" customWidth="1"/>
    <col min="771" max="771" width="54.28515625" style="95" customWidth="1"/>
    <col min="772" max="787" width="12.140625" style="95" customWidth="1"/>
    <col min="788" max="788" width="25.85546875" style="95" customWidth="1"/>
    <col min="789" max="799" width="12.140625" style="95" customWidth="1"/>
    <col min="800" max="1024" width="9.140625" style="95"/>
    <col min="1025" max="1025" width="3" style="95" customWidth="1"/>
    <col min="1026" max="1026" width="6.85546875" style="95" customWidth="1"/>
    <col min="1027" max="1027" width="54.28515625" style="95" customWidth="1"/>
    <col min="1028" max="1043" width="12.140625" style="95" customWidth="1"/>
    <col min="1044" max="1044" width="25.85546875" style="95" customWidth="1"/>
    <col min="1045" max="1055" width="12.140625" style="95" customWidth="1"/>
    <col min="1056" max="1280" width="9.140625" style="95"/>
    <col min="1281" max="1281" width="3" style="95" customWidth="1"/>
    <col min="1282" max="1282" width="6.85546875" style="95" customWidth="1"/>
    <col min="1283" max="1283" width="54.28515625" style="95" customWidth="1"/>
    <col min="1284" max="1299" width="12.140625" style="95" customWidth="1"/>
    <col min="1300" max="1300" width="25.85546875" style="95" customWidth="1"/>
    <col min="1301" max="1311" width="12.140625" style="95" customWidth="1"/>
    <col min="1312" max="1536" width="9.140625" style="95"/>
    <col min="1537" max="1537" width="3" style="95" customWidth="1"/>
    <col min="1538" max="1538" width="6.85546875" style="95" customWidth="1"/>
    <col min="1539" max="1539" width="54.28515625" style="95" customWidth="1"/>
    <col min="1540" max="1555" width="12.140625" style="95" customWidth="1"/>
    <col min="1556" max="1556" width="25.85546875" style="95" customWidth="1"/>
    <col min="1557" max="1567" width="12.140625" style="95" customWidth="1"/>
    <col min="1568" max="1792" width="9.140625" style="95"/>
    <col min="1793" max="1793" width="3" style="95" customWidth="1"/>
    <col min="1794" max="1794" width="6.85546875" style="95" customWidth="1"/>
    <col min="1795" max="1795" width="54.28515625" style="95" customWidth="1"/>
    <col min="1796" max="1811" width="12.140625" style="95" customWidth="1"/>
    <col min="1812" max="1812" width="25.85546875" style="95" customWidth="1"/>
    <col min="1813" max="1823" width="12.140625" style="95" customWidth="1"/>
    <col min="1824" max="2048" width="9.140625" style="95"/>
    <col min="2049" max="2049" width="3" style="95" customWidth="1"/>
    <col min="2050" max="2050" width="6.85546875" style="95" customWidth="1"/>
    <col min="2051" max="2051" width="54.28515625" style="95" customWidth="1"/>
    <col min="2052" max="2067" width="12.140625" style="95" customWidth="1"/>
    <col min="2068" max="2068" width="25.85546875" style="95" customWidth="1"/>
    <col min="2069" max="2079" width="12.140625" style="95" customWidth="1"/>
    <col min="2080" max="2304" width="9.140625" style="95"/>
    <col min="2305" max="2305" width="3" style="95" customWidth="1"/>
    <col min="2306" max="2306" width="6.85546875" style="95" customWidth="1"/>
    <col min="2307" max="2307" width="54.28515625" style="95" customWidth="1"/>
    <col min="2308" max="2323" width="12.140625" style="95" customWidth="1"/>
    <col min="2324" max="2324" width="25.85546875" style="95" customWidth="1"/>
    <col min="2325" max="2335" width="12.140625" style="95" customWidth="1"/>
    <col min="2336" max="2560" width="9.140625" style="95"/>
    <col min="2561" max="2561" width="3" style="95" customWidth="1"/>
    <col min="2562" max="2562" width="6.85546875" style="95" customWidth="1"/>
    <col min="2563" max="2563" width="54.28515625" style="95" customWidth="1"/>
    <col min="2564" max="2579" width="12.140625" style="95" customWidth="1"/>
    <col min="2580" max="2580" width="25.85546875" style="95" customWidth="1"/>
    <col min="2581" max="2591" width="12.140625" style="95" customWidth="1"/>
    <col min="2592" max="2816" width="9.140625" style="95"/>
    <col min="2817" max="2817" width="3" style="95" customWidth="1"/>
    <col min="2818" max="2818" width="6.85546875" style="95" customWidth="1"/>
    <col min="2819" max="2819" width="54.28515625" style="95" customWidth="1"/>
    <col min="2820" max="2835" width="12.140625" style="95" customWidth="1"/>
    <col min="2836" max="2836" width="25.85546875" style="95" customWidth="1"/>
    <col min="2837" max="2847" width="12.140625" style="95" customWidth="1"/>
    <col min="2848" max="3072" width="9.140625" style="95"/>
    <col min="3073" max="3073" width="3" style="95" customWidth="1"/>
    <col min="3074" max="3074" width="6.85546875" style="95" customWidth="1"/>
    <col min="3075" max="3075" width="54.28515625" style="95" customWidth="1"/>
    <col min="3076" max="3091" width="12.140625" style="95" customWidth="1"/>
    <col min="3092" max="3092" width="25.85546875" style="95" customWidth="1"/>
    <col min="3093" max="3103" width="12.140625" style="95" customWidth="1"/>
    <col min="3104" max="3328" width="9.140625" style="95"/>
    <col min="3329" max="3329" width="3" style="95" customWidth="1"/>
    <col min="3330" max="3330" width="6.85546875" style="95" customWidth="1"/>
    <col min="3331" max="3331" width="54.28515625" style="95" customWidth="1"/>
    <col min="3332" max="3347" width="12.140625" style="95" customWidth="1"/>
    <col min="3348" max="3348" width="25.85546875" style="95" customWidth="1"/>
    <col min="3349" max="3359" width="12.140625" style="95" customWidth="1"/>
    <col min="3360" max="3584" width="9.140625" style="95"/>
    <col min="3585" max="3585" width="3" style="95" customWidth="1"/>
    <col min="3586" max="3586" width="6.85546875" style="95" customWidth="1"/>
    <col min="3587" max="3587" width="54.28515625" style="95" customWidth="1"/>
    <col min="3588" max="3603" width="12.140625" style="95" customWidth="1"/>
    <col min="3604" max="3604" width="25.85546875" style="95" customWidth="1"/>
    <col min="3605" max="3615" width="12.140625" style="95" customWidth="1"/>
    <col min="3616" max="3840" width="9.140625" style="95"/>
    <col min="3841" max="3841" width="3" style="95" customWidth="1"/>
    <col min="3842" max="3842" width="6.85546875" style="95" customWidth="1"/>
    <col min="3843" max="3843" width="54.28515625" style="95" customWidth="1"/>
    <col min="3844" max="3859" width="12.140625" style="95" customWidth="1"/>
    <col min="3860" max="3860" width="25.85546875" style="95" customWidth="1"/>
    <col min="3861" max="3871" width="12.140625" style="95" customWidth="1"/>
    <col min="3872" max="4096" width="9.140625" style="95"/>
    <col min="4097" max="4097" width="3" style="95" customWidth="1"/>
    <col min="4098" max="4098" width="6.85546875" style="95" customWidth="1"/>
    <col min="4099" max="4099" width="54.28515625" style="95" customWidth="1"/>
    <col min="4100" max="4115" width="12.140625" style="95" customWidth="1"/>
    <col min="4116" max="4116" width="25.85546875" style="95" customWidth="1"/>
    <col min="4117" max="4127" width="12.140625" style="95" customWidth="1"/>
    <col min="4128" max="4352" width="9.140625" style="95"/>
    <col min="4353" max="4353" width="3" style="95" customWidth="1"/>
    <col min="4354" max="4354" width="6.85546875" style="95" customWidth="1"/>
    <col min="4355" max="4355" width="54.28515625" style="95" customWidth="1"/>
    <col min="4356" max="4371" width="12.140625" style="95" customWidth="1"/>
    <col min="4372" max="4372" width="25.85546875" style="95" customWidth="1"/>
    <col min="4373" max="4383" width="12.140625" style="95" customWidth="1"/>
    <col min="4384" max="4608" width="9.140625" style="95"/>
    <col min="4609" max="4609" width="3" style="95" customWidth="1"/>
    <col min="4610" max="4610" width="6.85546875" style="95" customWidth="1"/>
    <col min="4611" max="4611" width="54.28515625" style="95" customWidth="1"/>
    <col min="4612" max="4627" width="12.140625" style="95" customWidth="1"/>
    <col min="4628" max="4628" width="25.85546875" style="95" customWidth="1"/>
    <col min="4629" max="4639" width="12.140625" style="95" customWidth="1"/>
    <col min="4640" max="4864" width="9.140625" style="95"/>
    <col min="4865" max="4865" width="3" style="95" customWidth="1"/>
    <col min="4866" max="4866" width="6.85546875" style="95" customWidth="1"/>
    <col min="4867" max="4867" width="54.28515625" style="95" customWidth="1"/>
    <col min="4868" max="4883" width="12.140625" style="95" customWidth="1"/>
    <col min="4884" max="4884" width="25.85546875" style="95" customWidth="1"/>
    <col min="4885" max="4895" width="12.140625" style="95" customWidth="1"/>
    <col min="4896" max="5120" width="9.140625" style="95"/>
    <col min="5121" max="5121" width="3" style="95" customWidth="1"/>
    <col min="5122" max="5122" width="6.85546875" style="95" customWidth="1"/>
    <col min="5123" max="5123" width="54.28515625" style="95" customWidth="1"/>
    <col min="5124" max="5139" width="12.140625" style="95" customWidth="1"/>
    <col min="5140" max="5140" width="25.85546875" style="95" customWidth="1"/>
    <col min="5141" max="5151" width="12.140625" style="95" customWidth="1"/>
    <col min="5152" max="5376" width="9.140625" style="95"/>
    <col min="5377" max="5377" width="3" style="95" customWidth="1"/>
    <col min="5378" max="5378" width="6.85546875" style="95" customWidth="1"/>
    <col min="5379" max="5379" width="54.28515625" style="95" customWidth="1"/>
    <col min="5380" max="5395" width="12.140625" style="95" customWidth="1"/>
    <col min="5396" max="5396" width="25.85546875" style="95" customWidth="1"/>
    <col min="5397" max="5407" width="12.140625" style="95" customWidth="1"/>
    <col min="5408" max="5632" width="9.140625" style="95"/>
    <col min="5633" max="5633" width="3" style="95" customWidth="1"/>
    <col min="5634" max="5634" width="6.85546875" style="95" customWidth="1"/>
    <col min="5635" max="5635" width="54.28515625" style="95" customWidth="1"/>
    <col min="5636" max="5651" width="12.140625" style="95" customWidth="1"/>
    <col min="5652" max="5652" width="25.85546875" style="95" customWidth="1"/>
    <col min="5653" max="5663" width="12.140625" style="95" customWidth="1"/>
    <col min="5664" max="5888" width="9.140625" style="95"/>
    <col min="5889" max="5889" width="3" style="95" customWidth="1"/>
    <col min="5890" max="5890" width="6.85546875" style="95" customWidth="1"/>
    <col min="5891" max="5891" width="54.28515625" style="95" customWidth="1"/>
    <col min="5892" max="5907" width="12.140625" style="95" customWidth="1"/>
    <col min="5908" max="5908" width="25.85546875" style="95" customWidth="1"/>
    <col min="5909" max="5919" width="12.140625" style="95" customWidth="1"/>
    <col min="5920" max="6144" width="9.140625" style="95"/>
    <col min="6145" max="6145" width="3" style="95" customWidth="1"/>
    <col min="6146" max="6146" width="6.85546875" style="95" customWidth="1"/>
    <col min="6147" max="6147" width="54.28515625" style="95" customWidth="1"/>
    <col min="6148" max="6163" width="12.140625" style="95" customWidth="1"/>
    <col min="6164" max="6164" width="25.85546875" style="95" customWidth="1"/>
    <col min="6165" max="6175" width="12.140625" style="95" customWidth="1"/>
    <col min="6176" max="6400" width="9.140625" style="95"/>
    <col min="6401" max="6401" width="3" style="95" customWidth="1"/>
    <col min="6402" max="6402" width="6.85546875" style="95" customWidth="1"/>
    <col min="6403" max="6403" width="54.28515625" style="95" customWidth="1"/>
    <col min="6404" max="6419" width="12.140625" style="95" customWidth="1"/>
    <col min="6420" max="6420" width="25.85546875" style="95" customWidth="1"/>
    <col min="6421" max="6431" width="12.140625" style="95" customWidth="1"/>
    <col min="6432" max="6656" width="9.140625" style="95"/>
    <col min="6657" max="6657" width="3" style="95" customWidth="1"/>
    <col min="6658" max="6658" width="6.85546875" style="95" customWidth="1"/>
    <col min="6659" max="6659" width="54.28515625" style="95" customWidth="1"/>
    <col min="6660" max="6675" width="12.140625" style="95" customWidth="1"/>
    <col min="6676" max="6676" width="25.85546875" style="95" customWidth="1"/>
    <col min="6677" max="6687" width="12.140625" style="95" customWidth="1"/>
    <col min="6688" max="6912" width="9.140625" style="95"/>
    <col min="6913" max="6913" width="3" style="95" customWidth="1"/>
    <col min="6914" max="6914" width="6.85546875" style="95" customWidth="1"/>
    <col min="6915" max="6915" width="54.28515625" style="95" customWidth="1"/>
    <col min="6916" max="6931" width="12.140625" style="95" customWidth="1"/>
    <col min="6932" max="6932" width="25.85546875" style="95" customWidth="1"/>
    <col min="6933" max="6943" width="12.140625" style="95" customWidth="1"/>
    <col min="6944" max="7168" width="9.140625" style="95"/>
    <col min="7169" max="7169" width="3" style="95" customWidth="1"/>
    <col min="7170" max="7170" width="6.85546875" style="95" customWidth="1"/>
    <col min="7171" max="7171" width="54.28515625" style="95" customWidth="1"/>
    <col min="7172" max="7187" width="12.140625" style="95" customWidth="1"/>
    <col min="7188" max="7188" width="25.85546875" style="95" customWidth="1"/>
    <col min="7189" max="7199" width="12.140625" style="95" customWidth="1"/>
    <col min="7200" max="7424" width="9.140625" style="95"/>
    <col min="7425" max="7425" width="3" style="95" customWidth="1"/>
    <col min="7426" max="7426" width="6.85546875" style="95" customWidth="1"/>
    <col min="7427" max="7427" width="54.28515625" style="95" customWidth="1"/>
    <col min="7428" max="7443" width="12.140625" style="95" customWidth="1"/>
    <col min="7444" max="7444" width="25.85546875" style="95" customWidth="1"/>
    <col min="7445" max="7455" width="12.140625" style="95" customWidth="1"/>
    <col min="7456" max="7680" width="9.140625" style="95"/>
    <col min="7681" max="7681" width="3" style="95" customWidth="1"/>
    <col min="7682" max="7682" width="6.85546875" style="95" customWidth="1"/>
    <col min="7683" max="7683" width="54.28515625" style="95" customWidth="1"/>
    <col min="7684" max="7699" width="12.140625" style="95" customWidth="1"/>
    <col min="7700" max="7700" width="25.85546875" style="95" customWidth="1"/>
    <col min="7701" max="7711" width="12.140625" style="95" customWidth="1"/>
    <col min="7712" max="7936" width="9.140625" style="95"/>
    <col min="7937" max="7937" width="3" style="95" customWidth="1"/>
    <col min="7938" max="7938" width="6.85546875" style="95" customWidth="1"/>
    <col min="7939" max="7939" width="54.28515625" style="95" customWidth="1"/>
    <col min="7940" max="7955" width="12.140625" style="95" customWidth="1"/>
    <col min="7956" max="7956" width="25.85546875" style="95" customWidth="1"/>
    <col min="7957" max="7967" width="12.140625" style="95" customWidth="1"/>
    <col min="7968" max="8192" width="9.140625" style="95"/>
    <col min="8193" max="8193" width="3" style="95" customWidth="1"/>
    <col min="8194" max="8194" width="6.85546875" style="95" customWidth="1"/>
    <col min="8195" max="8195" width="54.28515625" style="95" customWidth="1"/>
    <col min="8196" max="8211" width="12.140625" style="95" customWidth="1"/>
    <col min="8212" max="8212" width="25.85546875" style="95" customWidth="1"/>
    <col min="8213" max="8223" width="12.140625" style="95" customWidth="1"/>
    <col min="8224" max="8448" width="9.140625" style="95"/>
    <col min="8449" max="8449" width="3" style="95" customWidth="1"/>
    <col min="8450" max="8450" width="6.85546875" style="95" customWidth="1"/>
    <col min="8451" max="8451" width="54.28515625" style="95" customWidth="1"/>
    <col min="8452" max="8467" width="12.140625" style="95" customWidth="1"/>
    <col min="8468" max="8468" width="25.85546875" style="95" customWidth="1"/>
    <col min="8469" max="8479" width="12.140625" style="95" customWidth="1"/>
    <col min="8480" max="8704" width="9.140625" style="95"/>
    <col min="8705" max="8705" width="3" style="95" customWidth="1"/>
    <col min="8706" max="8706" width="6.85546875" style="95" customWidth="1"/>
    <col min="8707" max="8707" width="54.28515625" style="95" customWidth="1"/>
    <col min="8708" max="8723" width="12.140625" style="95" customWidth="1"/>
    <col min="8724" max="8724" width="25.85546875" style="95" customWidth="1"/>
    <col min="8725" max="8735" width="12.140625" style="95" customWidth="1"/>
    <col min="8736" max="8960" width="9.140625" style="95"/>
    <col min="8961" max="8961" width="3" style="95" customWidth="1"/>
    <col min="8962" max="8962" width="6.85546875" style="95" customWidth="1"/>
    <col min="8963" max="8963" width="54.28515625" style="95" customWidth="1"/>
    <col min="8964" max="8979" width="12.140625" style="95" customWidth="1"/>
    <col min="8980" max="8980" width="25.85546875" style="95" customWidth="1"/>
    <col min="8981" max="8991" width="12.140625" style="95" customWidth="1"/>
    <col min="8992" max="9216" width="9.140625" style="95"/>
    <col min="9217" max="9217" width="3" style="95" customWidth="1"/>
    <col min="9218" max="9218" width="6.85546875" style="95" customWidth="1"/>
    <col min="9219" max="9219" width="54.28515625" style="95" customWidth="1"/>
    <col min="9220" max="9235" width="12.140625" style="95" customWidth="1"/>
    <col min="9236" max="9236" width="25.85546875" style="95" customWidth="1"/>
    <col min="9237" max="9247" width="12.140625" style="95" customWidth="1"/>
    <col min="9248" max="9472" width="9.140625" style="95"/>
    <col min="9473" max="9473" width="3" style="95" customWidth="1"/>
    <col min="9474" max="9474" width="6.85546875" style="95" customWidth="1"/>
    <col min="9475" max="9475" width="54.28515625" style="95" customWidth="1"/>
    <col min="9476" max="9491" width="12.140625" style="95" customWidth="1"/>
    <col min="9492" max="9492" width="25.85546875" style="95" customWidth="1"/>
    <col min="9493" max="9503" width="12.140625" style="95" customWidth="1"/>
    <col min="9504" max="9728" width="9.140625" style="95"/>
    <col min="9729" max="9729" width="3" style="95" customWidth="1"/>
    <col min="9730" max="9730" width="6.85546875" style="95" customWidth="1"/>
    <col min="9731" max="9731" width="54.28515625" style="95" customWidth="1"/>
    <col min="9732" max="9747" width="12.140625" style="95" customWidth="1"/>
    <col min="9748" max="9748" width="25.85546875" style="95" customWidth="1"/>
    <col min="9749" max="9759" width="12.140625" style="95" customWidth="1"/>
    <col min="9760" max="9984" width="9.140625" style="95"/>
    <col min="9985" max="9985" width="3" style="95" customWidth="1"/>
    <col min="9986" max="9986" width="6.85546875" style="95" customWidth="1"/>
    <col min="9987" max="9987" width="54.28515625" style="95" customWidth="1"/>
    <col min="9988" max="10003" width="12.140625" style="95" customWidth="1"/>
    <col min="10004" max="10004" width="25.85546875" style="95" customWidth="1"/>
    <col min="10005" max="10015" width="12.140625" style="95" customWidth="1"/>
    <col min="10016" max="10240" width="9.140625" style="95"/>
    <col min="10241" max="10241" width="3" style="95" customWidth="1"/>
    <col min="10242" max="10242" width="6.85546875" style="95" customWidth="1"/>
    <col min="10243" max="10243" width="54.28515625" style="95" customWidth="1"/>
    <col min="10244" max="10259" width="12.140625" style="95" customWidth="1"/>
    <col min="10260" max="10260" width="25.85546875" style="95" customWidth="1"/>
    <col min="10261" max="10271" width="12.140625" style="95" customWidth="1"/>
    <col min="10272" max="10496" width="9.140625" style="95"/>
    <col min="10497" max="10497" width="3" style="95" customWidth="1"/>
    <col min="10498" max="10498" width="6.85546875" style="95" customWidth="1"/>
    <col min="10499" max="10499" width="54.28515625" style="95" customWidth="1"/>
    <col min="10500" max="10515" width="12.140625" style="95" customWidth="1"/>
    <col min="10516" max="10516" width="25.85546875" style="95" customWidth="1"/>
    <col min="10517" max="10527" width="12.140625" style="95" customWidth="1"/>
    <col min="10528" max="10752" width="9.140625" style="95"/>
    <col min="10753" max="10753" width="3" style="95" customWidth="1"/>
    <col min="10754" max="10754" width="6.85546875" style="95" customWidth="1"/>
    <col min="10755" max="10755" width="54.28515625" style="95" customWidth="1"/>
    <col min="10756" max="10771" width="12.140625" style="95" customWidth="1"/>
    <col min="10772" max="10772" width="25.85546875" style="95" customWidth="1"/>
    <col min="10773" max="10783" width="12.140625" style="95" customWidth="1"/>
    <col min="10784" max="11008" width="9.140625" style="95"/>
    <col min="11009" max="11009" width="3" style="95" customWidth="1"/>
    <col min="11010" max="11010" width="6.85546875" style="95" customWidth="1"/>
    <col min="11011" max="11011" width="54.28515625" style="95" customWidth="1"/>
    <col min="11012" max="11027" width="12.140625" style="95" customWidth="1"/>
    <col min="11028" max="11028" width="25.85546875" style="95" customWidth="1"/>
    <col min="11029" max="11039" width="12.140625" style="95" customWidth="1"/>
    <col min="11040" max="11264" width="9.140625" style="95"/>
    <col min="11265" max="11265" width="3" style="95" customWidth="1"/>
    <col min="11266" max="11266" width="6.85546875" style="95" customWidth="1"/>
    <col min="11267" max="11267" width="54.28515625" style="95" customWidth="1"/>
    <col min="11268" max="11283" width="12.140625" style="95" customWidth="1"/>
    <col min="11284" max="11284" width="25.85546875" style="95" customWidth="1"/>
    <col min="11285" max="11295" width="12.140625" style="95" customWidth="1"/>
    <col min="11296" max="11520" width="9.140625" style="95"/>
    <col min="11521" max="11521" width="3" style="95" customWidth="1"/>
    <col min="11522" max="11522" width="6.85546875" style="95" customWidth="1"/>
    <col min="11523" max="11523" width="54.28515625" style="95" customWidth="1"/>
    <col min="11524" max="11539" width="12.140625" style="95" customWidth="1"/>
    <col min="11540" max="11540" width="25.85546875" style="95" customWidth="1"/>
    <col min="11541" max="11551" width="12.140625" style="95" customWidth="1"/>
    <col min="11552" max="11776" width="9.140625" style="95"/>
    <col min="11777" max="11777" width="3" style="95" customWidth="1"/>
    <col min="11778" max="11778" width="6.85546875" style="95" customWidth="1"/>
    <col min="11779" max="11779" width="54.28515625" style="95" customWidth="1"/>
    <col min="11780" max="11795" width="12.140625" style="95" customWidth="1"/>
    <col min="11796" max="11796" width="25.85546875" style="95" customWidth="1"/>
    <col min="11797" max="11807" width="12.140625" style="95" customWidth="1"/>
    <col min="11808" max="12032" width="9.140625" style="95"/>
    <col min="12033" max="12033" width="3" style="95" customWidth="1"/>
    <col min="12034" max="12034" width="6.85546875" style="95" customWidth="1"/>
    <col min="12035" max="12035" width="54.28515625" style="95" customWidth="1"/>
    <col min="12036" max="12051" width="12.140625" style="95" customWidth="1"/>
    <col min="12052" max="12052" width="25.85546875" style="95" customWidth="1"/>
    <col min="12053" max="12063" width="12.140625" style="95" customWidth="1"/>
    <col min="12064" max="12288" width="9.140625" style="95"/>
    <col min="12289" max="12289" width="3" style="95" customWidth="1"/>
    <col min="12290" max="12290" width="6.85546875" style="95" customWidth="1"/>
    <col min="12291" max="12291" width="54.28515625" style="95" customWidth="1"/>
    <col min="12292" max="12307" width="12.140625" style="95" customWidth="1"/>
    <col min="12308" max="12308" width="25.85546875" style="95" customWidth="1"/>
    <col min="12309" max="12319" width="12.140625" style="95" customWidth="1"/>
    <col min="12320" max="12544" width="9.140625" style="95"/>
    <col min="12545" max="12545" width="3" style="95" customWidth="1"/>
    <col min="12546" max="12546" width="6.85546875" style="95" customWidth="1"/>
    <col min="12547" max="12547" width="54.28515625" style="95" customWidth="1"/>
    <col min="12548" max="12563" width="12.140625" style="95" customWidth="1"/>
    <col min="12564" max="12564" width="25.85546875" style="95" customWidth="1"/>
    <col min="12565" max="12575" width="12.140625" style="95" customWidth="1"/>
    <col min="12576" max="12800" width="9.140625" style="95"/>
    <col min="12801" max="12801" width="3" style="95" customWidth="1"/>
    <col min="12802" max="12802" width="6.85546875" style="95" customWidth="1"/>
    <col min="12803" max="12803" width="54.28515625" style="95" customWidth="1"/>
    <col min="12804" max="12819" width="12.140625" style="95" customWidth="1"/>
    <col min="12820" max="12820" width="25.85546875" style="95" customWidth="1"/>
    <col min="12821" max="12831" width="12.140625" style="95" customWidth="1"/>
    <col min="12832" max="13056" width="9.140625" style="95"/>
    <col min="13057" max="13057" width="3" style="95" customWidth="1"/>
    <col min="13058" max="13058" width="6.85546875" style="95" customWidth="1"/>
    <col min="13059" max="13059" width="54.28515625" style="95" customWidth="1"/>
    <col min="13060" max="13075" width="12.140625" style="95" customWidth="1"/>
    <col min="13076" max="13076" width="25.85546875" style="95" customWidth="1"/>
    <col min="13077" max="13087" width="12.140625" style="95" customWidth="1"/>
    <col min="13088" max="13312" width="9.140625" style="95"/>
    <col min="13313" max="13313" width="3" style="95" customWidth="1"/>
    <col min="13314" max="13314" width="6.85546875" style="95" customWidth="1"/>
    <col min="13315" max="13315" width="54.28515625" style="95" customWidth="1"/>
    <col min="13316" max="13331" width="12.140625" style="95" customWidth="1"/>
    <col min="13332" max="13332" width="25.85546875" style="95" customWidth="1"/>
    <col min="13333" max="13343" width="12.140625" style="95" customWidth="1"/>
    <col min="13344" max="13568" width="9.140625" style="95"/>
    <col min="13569" max="13569" width="3" style="95" customWidth="1"/>
    <col min="13570" max="13570" width="6.85546875" style="95" customWidth="1"/>
    <col min="13571" max="13571" width="54.28515625" style="95" customWidth="1"/>
    <col min="13572" max="13587" width="12.140625" style="95" customWidth="1"/>
    <col min="13588" max="13588" width="25.85546875" style="95" customWidth="1"/>
    <col min="13589" max="13599" width="12.140625" style="95" customWidth="1"/>
    <col min="13600" max="13824" width="9.140625" style="95"/>
    <col min="13825" max="13825" width="3" style="95" customWidth="1"/>
    <col min="13826" max="13826" width="6.85546875" style="95" customWidth="1"/>
    <col min="13827" max="13827" width="54.28515625" style="95" customWidth="1"/>
    <col min="13828" max="13843" width="12.140625" style="95" customWidth="1"/>
    <col min="13844" max="13844" width="25.85546875" style="95" customWidth="1"/>
    <col min="13845" max="13855" width="12.140625" style="95" customWidth="1"/>
    <col min="13856" max="14080" width="9.140625" style="95"/>
    <col min="14081" max="14081" width="3" style="95" customWidth="1"/>
    <col min="14082" max="14082" width="6.85546875" style="95" customWidth="1"/>
    <col min="14083" max="14083" width="54.28515625" style="95" customWidth="1"/>
    <col min="14084" max="14099" width="12.140625" style="95" customWidth="1"/>
    <col min="14100" max="14100" width="25.85546875" style="95" customWidth="1"/>
    <col min="14101" max="14111" width="12.140625" style="95" customWidth="1"/>
    <col min="14112" max="14336" width="9.140625" style="95"/>
    <col min="14337" max="14337" width="3" style="95" customWidth="1"/>
    <col min="14338" max="14338" width="6.85546875" style="95" customWidth="1"/>
    <col min="14339" max="14339" width="54.28515625" style="95" customWidth="1"/>
    <col min="14340" max="14355" width="12.140625" style="95" customWidth="1"/>
    <col min="14356" max="14356" width="25.85546875" style="95" customWidth="1"/>
    <col min="14357" max="14367" width="12.140625" style="95" customWidth="1"/>
    <col min="14368" max="14592" width="9.140625" style="95"/>
    <col min="14593" max="14593" width="3" style="95" customWidth="1"/>
    <col min="14594" max="14594" width="6.85546875" style="95" customWidth="1"/>
    <col min="14595" max="14595" width="54.28515625" style="95" customWidth="1"/>
    <col min="14596" max="14611" width="12.140625" style="95" customWidth="1"/>
    <col min="14612" max="14612" width="25.85546875" style="95" customWidth="1"/>
    <col min="14613" max="14623" width="12.140625" style="95" customWidth="1"/>
    <col min="14624" max="14848" width="9.140625" style="95"/>
    <col min="14849" max="14849" width="3" style="95" customWidth="1"/>
    <col min="14850" max="14850" width="6.85546875" style="95" customWidth="1"/>
    <col min="14851" max="14851" width="54.28515625" style="95" customWidth="1"/>
    <col min="14852" max="14867" width="12.140625" style="95" customWidth="1"/>
    <col min="14868" max="14868" width="25.85546875" style="95" customWidth="1"/>
    <col min="14869" max="14879" width="12.140625" style="95" customWidth="1"/>
    <col min="14880" max="15104" width="9.140625" style="95"/>
    <col min="15105" max="15105" width="3" style="95" customWidth="1"/>
    <col min="15106" max="15106" width="6.85546875" style="95" customWidth="1"/>
    <col min="15107" max="15107" width="54.28515625" style="95" customWidth="1"/>
    <col min="15108" max="15123" width="12.140625" style="95" customWidth="1"/>
    <col min="15124" max="15124" width="25.85546875" style="95" customWidth="1"/>
    <col min="15125" max="15135" width="12.140625" style="95" customWidth="1"/>
    <col min="15136" max="15360" width="9.140625" style="95"/>
    <col min="15361" max="15361" width="3" style="95" customWidth="1"/>
    <col min="15362" max="15362" width="6.85546875" style="95" customWidth="1"/>
    <col min="15363" max="15363" width="54.28515625" style="95" customWidth="1"/>
    <col min="15364" max="15379" width="12.140625" style="95" customWidth="1"/>
    <col min="15380" max="15380" width="25.85546875" style="95" customWidth="1"/>
    <col min="15381" max="15391" width="12.140625" style="95" customWidth="1"/>
    <col min="15392" max="15616" width="9.140625" style="95"/>
    <col min="15617" max="15617" width="3" style="95" customWidth="1"/>
    <col min="15618" max="15618" width="6.85546875" style="95" customWidth="1"/>
    <col min="15619" max="15619" width="54.28515625" style="95" customWidth="1"/>
    <col min="15620" max="15635" width="12.140625" style="95" customWidth="1"/>
    <col min="15636" max="15636" width="25.85546875" style="95" customWidth="1"/>
    <col min="15637" max="15647" width="12.140625" style="95" customWidth="1"/>
    <col min="15648" max="15872" width="9.140625" style="95"/>
    <col min="15873" max="15873" width="3" style="95" customWidth="1"/>
    <col min="15874" max="15874" width="6.85546875" style="95" customWidth="1"/>
    <col min="15875" max="15875" width="54.28515625" style="95" customWidth="1"/>
    <col min="15876" max="15891" width="12.140625" style="95" customWidth="1"/>
    <col min="15892" max="15892" width="25.85546875" style="95" customWidth="1"/>
    <col min="15893" max="15903" width="12.140625" style="95" customWidth="1"/>
    <col min="15904" max="16128" width="9.140625" style="95"/>
    <col min="16129" max="16129" width="3" style="95" customWidth="1"/>
    <col min="16130" max="16130" width="6.85546875" style="95" customWidth="1"/>
    <col min="16131" max="16131" width="54.28515625" style="95" customWidth="1"/>
    <col min="16132" max="16147" width="12.140625" style="95" customWidth="1"/>
    <col min="16148" max="16148" width="25.85546875" style="95" customWidth="1"/>
    <col min="16149" max="16159" width="12.140625" style="95" customWidth="1"/>
    <col min="16160" max="16384" width="9.140625" style="95"/>
  </cols>
  <sheetData>
    <row r="1" spans="2:25" ht="34.15" customHeight="1" x14ac:dyDescent="0.2">
      <c r="B1" s="93"/>
      <c r="C1" s="94" t="s">
        <v>39</v>
      </c>
      <c r="D1" s="96"/>
      <c r="E1" s="96"/>
      <c r="F1" s="96"/>
      <c r="G1" s="96"/>
      <c r="H1" s="96"/>
      <c r="I1" s="96"/>
      <c r="J1" s="96"/>
      <c r="K1" s="96"/>
      <c r="L1" s="96"/>
      <c r="M1" s="96"/>
      <c r="N1" s="96"/>
      <c r="O1" s="96"/>
      <c r="P1" s="96"/>
      <c r="Q1" s="97"/>
      <c r="R1" s="98"/>
      <c r="S1" s="96"/>
      <c r="T1" s="96"/>
      <c r="U1" s="95"/>
      <c r="V1" s="95"/>
      <c r="W1" s="95"/>
      <c r="X1" s="95"/>
      <c r="Y1" s="95"/>
    </row>
    <row r="2" spans="2:25" s="1" customFormat="1" ht="24" customHeight="1" x14ac:dyDescent="0.2">
      <c r="B2" s="296" t="str">
        <f>Översikt!$B$11</f>
        <v>A 9</v>
      </c>
      <c r="C2" s="287" t="s">
        <v>40</v>
      </c>
      <c r="D2" s="287"/>
      <c r="E2" s="287"/>
      <c r="F2" s="287"/>
      <c r="G2" s="287"/>
      <c r="H2" s="287"/>
      <c r="I2" s="287"/>
      <c r="J2" s="287"/>
      <c r="K2" s="287"/>
      <c r="L2" s="287"/>
      <c r="M2" s="287"/>
      <c r="N2" s="287"/>
      <c r="O2" s="287"/>
      <c r="P2" s="287"/>
      <c r="Q2" s="287"/>
      <c r="R2" s="287"/>
    </row>
    <row r="3" spans="2:25" s="1" customFormat="1" ht="24" customHeight="1" x14ac:dyDescent="0.2">
      <c r="B3" s="296"/>
      <c r="C3" s="297" t="s">
        <v>137</v>
      </c>
      <c r="D3" s="297"/>
      <c r="E3" s="297"/>
      <c r="F3" s="297"/>
      <c r="G3" s="297"/>
      <c r="H3" s="297"/>
      <c r="I3" s="297"/>
      <c r="J3" s="297"/>
      <c r="K3" s="297"/>
      <c r="L3" s="297"/>
      <c r="M3" s="297"/>
      <c r="N3" s="297"/>
      <c r="O3" s="297"/>
      <c r="P3" s="297"/>
      <c r="Q3" s="297"/>
      <c r="R3" s="297"/>
    </row>
    <row r="4" spans="2:25" s="102" customFormat="1" ht="65.25" customHeight="1" x14ac:dyDescent="0.25">
      <c r="B4" s="277" t="s">
        <v>34</v>
      </c>
      <c r="C4" s="278"/>
      <c r="D4" s="200" t="s">
        <v>42</v>
      </c>
      <c r="E4" s="200" t="s">
        <v>99</v>
      </c>
      <c r="F4" s="200" t="s">
        <v>43</v>
      </c>
      <c r="G4" s="201" t="s">
        <v>44</v>
      </c>
      <c r="H4" s="201" t="s">
        <v>35</v>
      </c>
      <c r="I4" s="200" t="s">
        <v>79</v>
      </c>
      <c r="J4" s="200" t="s">
        <v>46</v>
      </c>
      <c r="K4" s="200" t="s">
        <v>47</v>
      </c>
      <c r="L4" s="200" t="s">
        <v>48</v>
      </c>
      <c r="M4" s="200" t="s">
        <v>49</v>
      </c>
      <c r="N4" s="200" t="s">
        <v>50</v>
      </c>
      <c r="O4" s="201" t="s">
        <v>138</v>
      </c>
      <c r="P4" s="201" t="s">
        <v>36</v>
      </c>
      <c r="Q4" s="202" t="s">
        <v>52</v>
      </c>
      <c r="R4" s="203" t="s">
        <v>37</v>
      </c>
      <c r="S4" s="96"/>
      <c r="T4" s="96"/>
    </row>
    <row r="5" spans="2:25" s="99" customFormat="1" ht="24" customHeight="1" x14ac:dyDescent="0.25">
      <c r="B5" s="110" t="str">
        <f>Översikt!$B$11&amp;"."&amp;ROW()-4</f>
        <v>A 9.1</v>
      </c>
      <c r="C5" s="111" t="s">
        <v>139</v>
      </c>
      <c r="D5" s="112"/>
      <c r="E5" s="112"/>
      <c r="F5" s="112"/>
      <c r="G5" s="113">
        <f>SUM(D5:F5)</f>
        <v>0</v>
      </c>
      <c r="H5" s="114">
        <f>G5*TimKost</f>
        <v>0</v>
      </c>
      <c r="I5" s="112"/>
      <c r="J5" s="112"/>
      <c r="K5" s="112"/>
      <c r="L5" s="112"/>
      <c r="M5" s="112"/>
      <c r="N5" s="112"/>
      <c r="O5" s="113">
        <f>SUM(I5:N5)</f>
        <v>0</v>
      </c>
      <c r="P5" s="114">
        <f>O5*TimKost</f>
        <v>0</v>
      </c>
      <c r="Q5" s="113">
        <f>G5+O5</f>
        <v>0</v>
      </c>
      <c r="R5" s="114">
        <f>Q5*TimKost</f>
        <v>0</v>
      </c>
      <c r="S5" s="132"/>
      <c r="T5" s="132"/>
      <c r="U5" s="108"/>
      <c r="V5" s="108"/>
      <c r="W5" s="108"/>
      <c r="X5" s="108"/>
      <c r="Y5" s="108"/>
    </row>
    <row r="6" spans="2:25" s="99" customFormat="1" ht="24" customHeight="1" x14ac:dyDescent="0.25">
      <c r="B6" s="110" t="str">
        <f>Översikt!$B$11&amp;"."&amp;ROW()-4</f>
        <v>A 9.2</v>
      </c>
      <c r="C6" s="111" t="s">
        <v>140</v>
      </c>
      <c r="D6" s="112"/>
      <c r="E6" s="112"/>
      <c r="F6" s="112"/>
      <c r="G6" s="113">
        <f>SUM(D6:F6)</f>
        <v>0</v>
      </c>
      <c r="H6" s="114">
        <f>G6*TimKost</f>
        <v>0</v>
      </c>
      <c r="I6" s="112"/>
      <c r="J6" s="112"/>
      <c r="K6" s="112"/>
      <c r="L6" s="112"/>
      <c r="M6" s="112"/>
      <c r="N6" s="112"/>
      <c r="O6" s="113">
        <f>SUM(I6:N6)</f>
        <v>0</v>
      </c>
      <c r="P6" s="114">
        <f>O6*TimKost</f>
        <v>0</v>
      </c>
      <c r="Q6" s="113">
        <f>G6+O6</f>
        <v>0</v>
      </c>
      <c r="R6" s="114">
        <f>Q6*TimKost</f>
        <v>0</v>
      </c>
      <c r="S6" s="132"/>
      <c r="T6" s="132"/>
      <c r="U6" s="108"/>
      <c r="V6" s="108"/>
      <c r="W6" s="108"/>
      <c r="X6" s="108"/>
      <c r="Y6" s="108"/>
    </row>
    <row r="7" spans="2:25" s="96" customFormat="1" ht="24" customHeight="1" x14ac:dyDescent="0.2">
      <c r="B7" s="131"/>
      <c r="C7" s="135"/>
      <c r="D7" s="132"/>
      <c r="E7" s="132"/>
      <c r="F7" s="132"/>
      <c r="G7" s="132"/>
      <c r="H7" s="132"/>
      <c r="I7" s="132"/>
      <c r="J7" s="132"/>
      <c r="K7" s="132"/>
      <c r="L7" s="132"/>
      <c r="M7" s="132"/>
      <c r="N7" s="132"/>
      <c r="O7" s="132"/>
      <c r="P7" s="132"/>
      <c r="Q7" s="132"/>
      <c r="R7" s="136"/>
      <c r="S7" s="132"/>
      <c r="T7" s="132"/>
      <c r="U7" s="135"/>
      <c r="V7" s="132"/>
      <c r="W7" s="132"/>
      <c r="X7" s="132"/>
      <c r="Y7" s="132"/>
    </row>
    <row r="8" spans="2:25" s="96" customFormat="1" ht="24" customHeight="1" x14ac:dyDescent="0.2">
      <c r="B8" s="296" t="str">
        <f>Översikt!$B$12</f>
        <v>A 10</v>
      </c>
      <c r="C8" s="289" t="s">
        <v>40</v>
      </c>
      <c r="D8" s="289"/>
      <c r="E8" s="289"/>
      <c r="F8" s="289"/>
      <c r="G8" s="289"/>
      <c r="H8" s="289"/>
      <c r="I8" s="289"/>
      <c r="J8" s="289"/>
      <c r="K8" s="289"/>
      <c r="L8" s="289"/>
      <c r="M8" s="289"/>
      <c r="N8" s="289"/>
      <c r="O8" s="289"/>
      <c r="P8" s="289"/>
      <c r="Q8" s="289"/>
      <c r="R8" s="289"/>
      <c r="S8" s="132"/>
      <c r="T8" s="132"/>
      <c r="U8" s="135"/>
      <c r="V8" s="132"/>
      <c r="W8" s="132"/>
      <c r="X8" s="132"/>
      <c r="Y8" s="132"/>
    </row>
    <row r="9" spans="2:25" s="96" customFormat="1" ht="15.75" x14ac:dyDescent="0.2">
      <c r="B9" s="296"/>
      <c r="C9" s="297" t="s">
        <v>141</v>
      </c>
      <c r="D9" s="297"/>
      <c r="E9" s="297"/>
      <c r="F9" s="297"/>
      <c r="G9" s="297"/>
      <c r="H9" s="297"/>
      <c r="I9" s="297"/>
      <c r="J9" s="297"/>
      <c r="K9" s="297"/>
      <c r="L9" s="297"/>
      <c r="M9" s="297"/>
      <c r="N9" s="297"/>
      <c r="O9" s="297"/>
      <c r="P9" s="297"/>
      <c r="Q9" s="297"/>
      <c r="R9" s="297"/>
      <c r="S9" s="132"/>
      <c r="T9" s="132"/>
      <c r="U9" s="135"/>
      <c r="V9" s="132"/>
      <c r="W9" s="132"/>
      <c r="X9" s="132"/>
      <c r="Y9" s="132"/>
    </row>
    <row r="10" spans="2:25" s="96" customFormat="1" ht="61.5" customHeight="1" x14ac:dyDescent="0.2">
      <c r="B10" s="277" t="s">
        <v>34</v>
      </c>
      <c r="C10" s="278"/>
      <c r="D10" s="200" t="s">
        <v>42</v>
      </c>
      <c r="E10" s="200" t="s">
        <v>99</v>
      </c>
      <c r="F10" s="200" t="s">
        <v>43</v>
      </c>
      <c r="G10" s="201" t="s">
        <v>44</v>
      </c>
      <c r="H10" s="201" t="s">
        <v>35</v>
      </c>
      <c r="I10" s="200" t="s">
        <v>79</v>
      </c>
      <c r="J10" s="200" t="s">
        <v>46</v>
      </c>
      <c r="K10" s="200" t="s">
        <v>47</v>
      </c>
      <c r="L10" s="200" t="s">
        <v>48</v>
      </c>
      <c r="M10" s="200" t="s">
        <v>49</v>
      </c>
      <c r="N10" s="200" t="s">
        <v>50</v>
      </c>
      <c r="O10" s="201" t="s">
        <v>138</v>
      </c>
      <c r="P10" s="201" t="s">
        <v>36</v>
      </c>
      <c r="Q10" s="202" t="s">
        <v>52</v>
      </c>
      <c r="R10" s="203" t="s">
        <v>37</v>
      </c>
      <c r="S10" s="132"/>
      <c r="T10" s="132"/>
      <c r="U10" s="135"/>
      <c r="V10" s="132"/>
      <c r="W10" s="132"/>
      <c r="X10" s="132"/>
      <c r="Y10" s="132"/>
    </row>
    <row r="11" spans="2:25" s="96" customFormat="1" ht="30" customHeight="1" x14ac:dyDescent="0.2">
      <c r="B11" s="110" t="str">
        <f>Översikt!$B$12&amp;"."&amp;ROW()-10</f>
        <v>A 10.1</v>
      </c>
      <c r="C11" s="111" t="s">
        <v>142</v>
      </c>
      <c r="D11" s="112"/>
      <c r="E11" s="112"/>
      <c r="F11" s="112"/>
      <c r="G11" s="113">
        <f>SUM(D11:F11)</f>
        <v>0</v>
      </c>
      <c r="H11" s="114">
        <f>G11*TimKost</f>
        <v>0</v>
      </c>
      <c r="I11" s="112"/>
      <c r="J11" s="112"/>
      <c r="K11" s="112"/>
      <c r="L11" s="112"/>
      <c r="M11" s="112"/>
      <c r="N11" s="112"/>
      <c r="O11" s="113">
        <f>SUM(I11:N11)</f>
        <v>0</v>
      </c>
      <c r="P11" s="114">
        <f>O11*TimKost</f>
        <v>0</v>
      </c>
      <c r="Q11" s="113">
        <f>G11+O11</f>
        <v>0</v>
      </c>
      <c r="R11" s="114">
        <f>Q11*TimKost</f>
        <v>0</v>
      </c>
      <c r="S11" s="132"/>
      <c r="T11" s="132"/>
      <c r="U11" s="135"/>
      <c r="V11" s="132"/>
      <c r="W11" s="132"/>
      <c r="X11" s="132"/>
      <c r="Y11" s="132"/>
    </row>
    <row r="12" spans="2:25" s="96" customFormat="1" ht="30" customHeight="1" x14ac:dyDescent="0.2">
      <c r="B12" s="110" t="str">
        <f>Översikt!$B$12&amp;"."&amp;ROW()-10</f>
        <v>A 10.2</v>
      </c>
      <c r="C12" s="111" t="s">
        <v>143</v>
      </c>
      <c r="D12" s="112"/>
      <c r="E12" s="112"/>
      <c r="F12" s="112"/>
      <c r="G12" s="113">
        <f>SUM(D12:F12)</f>
        <v>0</v>
      </c>
      <c r="H12" s="114">
        <f>G12*TimKost</f>
        <v>0</v>
      </c>
      <c r="I12" s="112"/>
      <c r="J12" s="112"/>
      <c r="K12" s="112"/>
      <c r="L12" s="112"/>
      <c r="M12" s="112"/>
      <c r="N12" s="112"/>
      <c r="O12" s="113">
        <f>SUM(I12:N12)</f>
        <v>0</v>
      </c>
      <c r="P12" s="114">
        <f>O12*TimKost</f>
        <v>0</v>
      </c>
      <c r="Q12" s="113">
        <f>G12+O12</f>
        <v>0</v>
      </c>
      <c r="R12" s="114">
        <f>Q12*TimKost</f>
        <v>0</v>
      </c>
      <c r="S12" s="132"/>
      <c r="T12" s="132"/>
      <c r="U12" s="135"/>
      <c r="V12" s="132"/>
      <c r="W12" s="132"/>
      <c r="X12" s="132"/>
      <c r="Y12" s="132"/>
    </row>
    <row r="13" spans="2:25" s="96" customFormat="1" ht="30" customHeight="1" x14ac:dyDescent="0.2">
      <c r="B13" s="131"/>
      <c r="C13" s="135"/>
      <c r="D13" s="132"/>
      <c r="E13" s="132"/>
      <c r="F13" s="132"/>
      <c r="G13" s="132"/>
      <c r="H13" s="132"/>
      <c r="I13" s="132"/>
      <c r="J13" s="132"/>
      <c r="K13" s="132"/>
      <c r="L13" s="132"/>
      <c r="M13" s="132"/>
      <c r="N13" s="132"/>
      <c r="O13" s="132"/>
      <c r="P13" s="132"/>
      <c r="Q13" s="132"/>
      <c r="R13" s="136"/>
      <c r="S13" s="132"/>
      <c r="T13" s="132"/>
      <c r="U13" s="135"/>
      <c r="V13" s="132"/>
      <c r="W13" s="132"/>
      <c r="X13" s="132"/>
      <c r="Y13" s="132"/>
    </row>
    <row r="20" spans="2:25" s="96" customFormat="1" ht="30" customHeight="1" x14ac:dyDescent="0.2">
      <c r="B20" s="131"/>
      <c r="C20" s="135"/>
      <c r="D20" s="132"/>
      <c r="E20" s="132"/>
      <c r="F20" s="132"/>
      <c r="G20" s="132"/>
      <c r="H20" s="132"/>
      <c r="I20" s="132"/>
      <c r="J20" s="132"/>
      <c r="K20" s="132"/>
      <c r="L20" s="132"/>
      <c r="M20" s="132"/>
      <c r="N20" s="132"/>
      <c r="O20" s="132"/>
      <c r="P20" s="132"/>
      <c r="Q20" s="132"/>
      <c r="R20" s="136"/>
      <c r="S20" s="132"/>
      <c r="T20" s="132"/>
      <c r="U20" s="135"/>
      <c r="V20" s="132"/>
      <c r="W20" s="132"/>
      <c r="X20" s="132"/>
      <c r="Y20" s="132"/>
    </row>
    <row r="21" spans="2:25" s="96" customFormat="1" ht="30" customHeight="1" x14ac:dyDescent="0.2">
      <c r="B21" s="131"/>
      <c r="C21" s="135"/>
      <c r="D21" s="132"/>
      <c r="E21" s="132"/>
      <c r="F21" s="132"/>
      <c r="G21" s="132"/>
      <c r="H21" s="132"/>
      <c r="I21" s="132"/>
      <c r="J21" s="132"/>
      <c r="K21" s="132"/>
      <c r="L21" s="132"/>
      <c r="M21" s="132"/>
      <c r="N21" s="132"/>
      <c r="O21" s="132"/>
      <c r="P21" s="132"/>
      <c r="Q21" s="132"/>
      <c r="R21" s="136"/>
      <c r="S21" s="132"/>
      <c r="T21" s="132"/>
      <c r="U21" s="135"/>
      <c r="V21" s="132"/>
      <c r="W21" s="132"/>
      <c r="X21" s="132"/>
      <c r="Y21" s="132"/>
    </row>
    <row r="22" spans="2:25" s="96" customFormat="1" ht="30" customHeight="1" x14ac:dyDescent="0.2">
      <c r="B22" s="131"/>
      <c r="C22" s="135"/>
      <c r="D22" s="132"/>
      <c r="E22" s="132"/>
      <c r="F22" s="132"/>
      <c r="G22" s="132"/>
      <c r="H22" s="132"/>
      <c r="I22" s="132"/>
      <c r="J22" s="132"/>
      <c r="K22" s="132"/>
      <c r="L22" s="132"/>
      <c r="M22" s="132"/>
      <c r="N22" s="132"/>
      <c r="O22" s="132"/>
      <c r="P22" s="132"/>
      <c r="Q22" s="132"/>
      <c r="R22" s="136"/>
      <c r="S22" s="132"/>
      <c r="T22" s="132"/>
      <c r="U22" s="135"/>
      <c r="V22" s="132"/>
      <c r="W22" s="132"/>
      <c r="X22" s="132"/>
      <c r="Y22" s="132"/>
    </row>
    <row r="23" spans="2:25" s="96" customFormat="1" ht="30" customHeight="1" x14ac:dyDescent="0.2">
      <c r="B23" s="131"/>
      <c r="C23" s="135"/>
      <c r="D23" s="132"/>
      <c r="E23" s="132"/>
      <c r="F23" s="132"/>
      <c r="G23" s="132"/>
      <c r="H23" s="132"/>
      <c r="I23" s="132"/>
      <c r="J23" s="132"/>
      <c r="K23" s="132"/>
      <c r="L23" s="132"/>
      <c r="M23" s="132"/>
      <c r="N23" s="132"/>
      <c r="O23" s="132"/>
      <c r="P23" s="132"/>
      <c r="Q23" s="132"/>
      <c r="R23" s="136"/>
      <c r="S23" s="132"/>
      <c r="T23" s="132"/>
      <c r="U23" s="135"/>
      <c r="V23" s="132"/>
      <c r="W23" s="132"/>
      <c r="X23" s="132"/>
      <c r="Y23" s="132"/>
    </row>
    <row r="24" spans="2:25" s="96" customFormat="1" ht="30" customHeight="1" x14ac:dyDescent="0.2">
      <c r="B24" s="131"/>
      <c r="C24" s="135"/>
      <c r="D24" s="132"/>
      <c r="E24" s="132"/>
      <c r="F24" s="132"/>
      <c r="G24" s="132"/>
      <c r="H24" s="132"/>
      <c r="I24" s="132"/>
      <c r="J24" s="132"/>
      <c r="K24" s="132"/>
      <c r="L24" s="132"/>
      <c r="M24" s="132"/>
      <c r="N24" s="132"/>
      <c r="O24" s="132"/>
      <c r="P24" s="132"/>
      <c r="Q24" s="132"/>
      <c r="R24" s="136"/>
      <c r="S24" s="132"/>
      <c r="T24" s="132"/>
      <c r="U24" s="135"/>
      <c r="V24" s="132"/>
      <c r="W24" s="132"/>
      <c r="X24" s="132"/>
      <c r="Y24" s="132"/>
    </row>
    <row r="25" spans="2:25" s="96" customFormat="1" ht="30" customHeight="1" x14ac:dyDescent="0.2">
      <c r="B25" s="131"/>
      <c r="C25" s="135"/>
      <c r="D25" s="132"/>
      <c r="E25" s="132"/>
      <c r="F25" s="132"/>
      <c r="G25" s="132"/>
      <c r="H25" s="132"/>
      <c r="I25" s="132"/>
      <c r="J25" s="132"/>
      <c r="K25" s="132"/>
      <c r="L25" s="132"/>
      <c r="M25" s="132"/>
      <c r="N25" s="132"/>
      <c r="O25" s="132"/>
      <c r="P25" s="132"/>
      <c r="Q25" s="132"/>
      <c r="R25" s="136"/>
      <c r="S25" s="132"/>
      <c r="T25" s="132"/>
      <c r="U25" s="135"/>
      <c r="V25" s="132"/>
      <c r="W25" s="132"/>
      <c r="X25" s="132"/>
      <c r="Y25" s="132"/>
    </row>
    <row r="26" spans="2:25" s="96" customFormat="1" ht="30" customHeight="1" x14ac:dyDescent="0.2">
      <c r="B26" s="131"/>
      <c r="C26" s="135"/>
      <c r="D26" s="132"/>
      <c r="E26" s="132"/>
      <c r="F26" s="132"/>
      <c r="G26" s="132"/>
      <c r="H26" s="132"/>
      <c r="I26" s="132"/>
      <c r="J26" s="132"/>
      <c r="K26" s="132"/>
      <c r="L26" s="132"/>
      <c r="M26" s="132"/>
      <c r="N26" s="132"/>
      <c r="O26" s="132"/>
      <c r="P26" s="132"/>
      <c r="Q26" s="132"/>
      <c r="R26" s="136"/>
      <c r="S26" s="132"/>
      <c r="T26" s="132"/>
      <c r="U26" s="135"/>
      <c r="V26" s="132"/>
      <c r="W26" s="132"/>
      <c r="X26" s="132"/>
      <c r="Y26" s="132"/>
    </row>
    <row r="27" spans="2:25" s="96" customFormat="1" ht="30" customHeight="1" x14ac:dyDescent="0.2">
      <c r="B27" s="131"/>
      <c r="C27" s="135"/>
      <c r="D27" s="132"/>
      <c r="E27" s="132"/>
      <c r="F27" s="132"/>
      <c r="G27" s="132"/>
      <c r="H27" s="132"/>
      <c r="I27" s="132"/>
      <c r="J27" s="132"/>
      <c r="K27" s="132"/>
      <c r="L27" s="132"/>
      <c r="M27" s="132"/>
      <c r="N27" s="132"/>
      <c r="O27" s="132"/>
      <c r="P27" s="132"/>
      <c r="Q27" s="132"/>
      <c r="R27" s="136"/>
      <c r="S27" s="132"/>
      <c r="T27" s="132"/>
      <c r="U27" s="135"/>
      <c r="V27" s="132"/>
      <c r="W27" s="132"/>
      <c r="X27" s="132"/>
      <c r="Y27" s="132"/>
    </row>
    <row r="28" spans="2:25" s="96" customFormat="1" ht="30" customHeight="1" x14ac:dyDescent="0.2">
      <c r="B28" s="131"/>
      <c r="C28" s="135"/>
      <c r="D28" s="132"/>
      <c r="E28" s="132"/>
      <c r="F28" s="132"/>
      <c r="G28" s="132"/>
      <c r="H28" s="132"/>
      <c r="I28" s="132"/>
      <c r="J28" s="132"/>
      <c r="K28" s="132"/>
      <c r="L28" s="132"/>
      <c r="M28" s="132"/>
      <c r="N28" s="132"/>
      <c r="O28" s="132"/>
      <c r="P28" s="132"/>
      <c r="Q28" s="132"/>
      <c r="R28" s="136"/>
      <c r="S28" s="132"/>
      <c r="T28" s="132"/>
      <c r="U28" s="135"/>
      <c r="V28" s="132"/>
      <c r="W28" s="132"/>
      <c r="X28" s="132"/>
      <c r="Y28" s="132"/>
    </row>
    <row r="29" spans="2:25" s="96" customFormat="1" ht="30" customHeight="1" x14ac:dyDescent="0.2">
      <c r="B29" s="131"/>
      <c r="C29" s="135"/>
      <c r="D29" s="132"/>
      <c r="E29" s="132"/>
      <c r="F29" s="132"/>
      <c r="G29" s="132"/>
      <c r="H29" s="132"/>
      <c r="I29" s="132"/>
      <c r="J29" s="132"/>
      <c r="K29" s="132"/>
      <c r="L29" s="132"/>
      <c r="M29" s="132"/>
      <c r="N29" s="132"/>
      <c r="O29" s="132"/>
      <c r="P29" s="132"/>
      <c r="Q29" s="132"/>
      <c r="R29" s="136"/>
      <c r="S29" s="132"/>
      <c r="T29" s="132"/>
      <c r="U29" s="135"/>
      <c r="V29" s="132"/>
      <c r="W29" s="132"/>
      <c r="X29" s="132"/>
      <c r="Y29" s="132"/>
    </row>
    <row r="30" spans="2:25" s="96" customFormat="1" ht="30" customHeight="1" x14ac:dyDescent="0.2">
      <c r="B30" s="131"/>
      <c r="C30" s="135"/>
      <c r="D30" s="132"/>
      <c r="E30" s="132"/>
      <c r="F30" s="132"/>
      <c r="G30" s="132"/>
      <c r="H30" s="132"/>
      <c r="I30" s="132"/>
      <c r="J30" s="132"/>
      <c r="K30" s="132"/>
      <c r="L30" s="132"/>
      <c r="M30" s="132"/>
      <c r="N30" s="132"/>
      <c r="O30" s="132"/>
      <c r="P30" s="132"/>
      <c r="Q30" s="132"/>
      <c r="R30" s="136"/>
      <c r="S30" s="132"/>
      <c r="T30" s="132"/>
      <c r="U30" s="135"/>
      <c r="V30" s="132"/>
      <c r="W30" s="132"/>
      <c r="X30" s="132"/>
      <c r="Y30" s="132"/>
    </row>
    <row r="31" spans="2:25" s="96" customFormat="1" ht="30" customHeight="1" x14ac:dyDescent="0.2">
      <c r="B31" s="131"/>
      <c r="C31" s="135"/>
      <c r="D31" s="132"/>
      <c r="E31" s="132"/>
      <c r="F31" s="132"/>
      <c r="G31" s="132"/>
      <c r="H31" s="132"/>
      <c r="I31" s="132"/>
      <c r="J31" s="132"/>
      <c r="K31" s="132"/>
      <c r="L31" s="132"/>
      <c r="M31" s="132"/>
      <c r="N31" s="132"/>
      <c r="O31" s="132"/>
      <c r="P31" s="132"/>
      <c r="Q31" s="132"/>
      <c r="R31" s="136"/>
      <c r="S31" s="132"/>
      <c r="T31" s="132"/>
      <c r="U31" s="135"/>
      <c r="V31" s="132"/>
      <c r="W31" s="132"/>
      <c r="X31" s="132"/>
      <c r="Y31" s="132"/>
    </row>
    <row r="32" spans="2:25" s="96" customFormat="1" ht="30" customHeight="1" x14ac:dyDescent="0.2">
      <c r="B32" s="131"/>
      <c r="C32" s="135"/>
      <c r="D32" s="132"/>
      <c r="E32" s="132"/>
      <c r="F32" s="132"/>
      <c r="G32" s="132"/>
      <c r="H32" s="132"/>
      <c r="I32" s="132"/>
      <c r="J32" s="132"/>
      <c r="K32" s="132"/>
      <c r="L32" s="132"/>
      <c r="M32" s="132"/>
      <c r="N32" s="132"/>
      <c r="O32" s="132"/>
      <c r="P32" s="132"/>
      <c r="Q32" s="132"/>
      <c r="R32" s="136"/>
      <c r="S32" s="132"/>
      <c r="T32" s="132"/>
      <c r="U32" s="135"/>
      <c r="V32" s="132"/>
      <c r="W32" s="132"/>
      <c r="X32" s="132"/>
      <c r="Y32" s="132"/>
    </row>
    <row r="33" spans="2:25" s="96" customFormat="1" ht="30" customHeight="1" x14ac:dyDescent="0.2">
      <c r="B33" s="131"/>
      <c r="C33" s="135"/>
      <c r="D33" s="132"/>
      <c r="E33" s="132"/>
      <c r="F33" s="132"/>
      <c r="G33" s="132"/>
      <c r="H33" s="132"/>
      <c r="I33" s="132"/>
      <c r="J33" s="132"/>
      <c r="K33" s="132"/>
      <c r="L33" s="132"/>
      <c r="M33" s="132"/>
      <c r="N33" s="132"/>
      <c r="O33" s="132"/>
      <c r="P33" s="132"/>
      <c r="Q33" s="132"/>
      <c r="R33" s="136"/>
      <c r="S33" s="132"/>
      <c r="T33" s="132"/>
      <c r="U33" s="135"/>
      <c r="V33" s="132"/>
      <c r="W33" s="132"/>
      <c r="X33" s="132"/>
      <c r="Y33" s="132"/>
    </row>
    <row r="34" spans="2:25" s="96" customFormat="1" ht="30" customHeight="1" x14ac:dyDescent="0.2">
      <c r="B34" s="131"/>
      <c r="C34" s="135"/>
      <c r="D34" s="132"/>
      <c r="E34" s="132"/>
      <c r="F34" s="132"/>
      <c r="G34" s="132"/>
      <c r="H34" s="132"/>
      <c r="I34" s="132"/>
      <c r="J34" s="132"/>
      <c r="K34" s="132"/>
      <c r="L34" s="132"/>
      <c r="M34" s="132"/>
      <c r="N34" s="132"/>
      <c r="O34" s="132"/>
      <c r="P34" s="132"/>
      <c r="Q34" s="132"/>
      <c r="R34" s="136"/>
      <c r="S34" s="132"/>
      <c r="T34" s="132"/>
      <c r="U34" s="135"/>
      <c r="V34" s="132"/>
      <c r="W34" s="132"/>
      <c r="X34" s="132"/>
      <c r="Y34" s="132"/>
    </row>
    <row r="35" spans="2:25" s="96" customFormat="1" ht="30" customHeight="1" x14ac:dyDescent="0.2">
      <c r="B35" s="131"/>
      <c r="C35" s="135"/>
      <c r="D35" s="132"/>
      <c r="E35" s="132"/>
      <c r="F35" s="132"/>
      <c r="G35" s="132"/>
      <c r="H35" s="132"/>
      <c r="I35" s="132"/>
      <c r="J35" s="132"/>
      <c r="K35" s="132"/>
      <c r="L35" s="132"/>
      <c r="M35" s="132"/>
      <c r="N35" s="132"/>
      <c r="O35" s="132"/>
      <c r="P35" s="132"/>
      <c r="Q35" s="132"/>
      <c r="R35" s="136"/>
      <c r="S35" s="132"/>
      <c r="T35" s="132"/>
      <c r="U35" s="135"/>
      <c r="V35" s="132"/>
      <c r="W35" s="132"/>
      <c r="X35" s="132"/>
      <c r="Y35" s="132"/>
    </row>
    <row r="36" spans="2:25" s="96" customFormat="1" ht="30" customHeight="1" x14ac:dyDescent="0.2">
      <c r="B36" s="131"/>
      <c r="C36" s="135"/>
      <c r="D36" s="132"/>
      <c r="E36" s="132"/>
      <c r="F36" s="132"/>
      <c r="G36" s="132"/>
      <c r="H36" s="132"/>
      <c r="I36" s="132"/>
      <c r="J36" s="132"/>
      <c r="K36" s="132"/>
      <c r="L36" s="132"/>
      <c r="M36" s="132"/>
      <c r="N36" s="132"/>
      <c r="O36" s="132"/>
      <c r="P36" s="132"/>
      <c r="Q36" s="132"/>
      <c r="R36" s="136"/>
      <c r="S36" s="132"/>
      <c r="T36" s="132"/>
      <c r="U36" s="135"/>
      <c r="V36" s="132"/>
      <c r="W36" s="132"/>
      <c r="X36" s="132"/>
      <c r="Y36" s="132"/>
    </row>
    <row r="37" spans="2:25" s="96" customFormat="1" ht="30" customHeight="1" x14ac:dyDescent="0.2">
      <c r="B37" s="131"/>
      <c r="C37" s="135"/>
      <c r="D37" s="132"/>
      <c r="E37" s="132"/>
      <c r="F37" s="132"/>
      <c r="G37" s="132"/>
      <c r="H37" s="132"/>
      <c r="I37" s="132"/>
      <c r="J37" s="132"/>
      <c r="K37" s="132"/>
      <c r="L37" s="132"/>
      <c r="M37" s="132"/>
      <c r="N37" s="132"/>
      <c r="O37" s="132"/>
      <c r="P37" s="132"/>
      <c r="Q37" s="132"/>
      <c r="R37" s="136"/>
      <c r="S37" s="132"/>
      <c r="T37" s="132"/>
      <c r="U37" s="135"/>
      <c r="V37" s="132"/>
      <c r="W37" s="132"/>
      <c r="X37" s="132"/>
      <c r="Y37" s="132"/>
    </row>
    <row r="38" spans="2:25" s="96" customFormat="1" ht="30" customHeight="1" x14ac:dyDescent="0.2">
      <c r="B38" s="131"/>
      <c r="C38" s="135"/>
      <c r="D38" s="132"/>
      <c r="E38" s="132"/>
      <c r="F38" s="132"/>
      <c r="G38" s="132"/>
      <c r="H38" s="132"/>
      <c r="I38" s="132"/>
      <c r="J38" s="132"/>
      <c r="K38" s="132"/>
      <c r="L38" s="132"/>
      <c r="M38" s="132"/>
      <c r="N38" s="132"/>
      <c r="O38" s="132"/>
      <c r="P38" s="132"/>
      <c r="Q38" s="132"/>
      <c r="R38" s="136"/>
      <c r="S38" s="132"/>
      <c r="T38" s="132"/>
      <c r="U38" s="135"/>
      <c r="V38" s="132"/>
      <c r="W38" s="132"/>
      <c r="X38" s="132"/>
      <c r="Y38" s="132"/>
    </row>
    <row r="39" spans="2:25" s="96" customFormat="1" ht="30" customHeight="1" x14ac:dyDescent="0.2">
      <c r="B39" s="131"/>
      <c r="C39" s="135"/>
      <c r="D39" s="132"/>
      <c r="E39" s="132"/>
      <c r="F39" s="132"/>
      <c r="G39" s="132"/>
      <c r="H39" s="132"/>
      <c r="I39" s="132"/>
      <c r="J39" s="132"/>
      <c r="K39" s="132"/>
      <c r="L39" s="132"/>
      <c r="M39" s="132"/>
      <c r="N39" s="132"/>
      <c r="O39" s="132"/>
      <c r="P39" s="132"/>
      <c r="Q39" s="132"/>
      <c r="R39" s="136"/>
      <c r="S39" s="132"/>
      <c r="T39" s="132"/>
      <c r="U39" s="135"/>
      <c r="V39" s="132"/>
      <c r="W39" s="132"/>
      <c r="X39" s="132"/>
      <c r="Y39" s="132"/>
    </row>
    <row r="40" spans="2:25" s="96" customFormat="1" ht="30" customHeight="1" x14ac:dyDescent="0.2">
      <c r="B40" s="131"/>
      <c r="C40" s="135"/>
      <c r="D40" s="132"/>
      <c r="E40" s="132"/>
      <c r="F40" s="132"/>
      <c r="G40" s="132"/>
      <c r="H40" s="132"/>
      <c r="I40" s="132"/>
      <c r="J40" s="132"/>
      <c r="K40" s="132"/>
      <c r="L40" s="132"/>
      <c r="M40" s="132"/>
      <c r="N40" s="132"/>
      <c r="O40" s="132"/>
      <c r="P40" s="132"/>
      <c r="Q40" s="132"/>
      <c r="R40" s="136"/>
      <c r="S40" s="132"/>
      <c r="T40" s="132"/>
      <c r="U40" s="135"/>
      <c r="V40" s="132"/>
      <c r="W40" s="132"/>
      <c r="X40" s="132"/>
      <c r="Y40" s="132"/>
    </row>
    <row r="41" spans="2:25" s="96" customFormat="1" ht="30" customHeight="1" x14ac:dyDescent="0.2">
      <c r="B41" s="131"/>
      <c r="C41" s="135"/>
      <c r="D41" s="132"/>
      <c r="E41" s="132"/>
      <c r="F41" s="132"/>
      <c r="G41" s="132"/>
      <c r="H41" s="132"/>
      <c r="I41" s="132"/>
      <c r="J41" s="132"/>
      <c r="K41" s="132"/>
      <c r="L41" s="132"/>
      <c r="M41" s="132"/>
      <c r="N41" s="132"/>
      <c r="O41" s="132"/>
      <c r="P41" s="132"/>
      <c r="Q41" s="132"/>
      <c r="R41" s="136"/>
      <c r="S41" s="132"/>
      <c r="T41" s="132"/>
      <c r="U41" s="135"/>
      <c r="V41" s="132"/>
      <c r="W41" s="132"/>
      <c r="X41" s="132"/>
      <c r="Y41" s="132"/>
    </row>
    <row r="42" spans="2:25" s="96" customFormat="1" ht="30" customHeight="1" x14ac:dyDescent="0.2">
      <c r="B42" s="131"/>
      <c r="C42" s="135"/>
      <c r="D42" s="132"/>
      <c r="E42" s="132"/>
      <c r="F42" s="132"/>
      <c r="G42" s="132"/>
      <c r="H42" s="132"/>
      <c r="I42" s="132"/>
      <c r="J42" s="132"/>
      <c r="K42" s="132"/>
      <c r="L42" s="132"/>
      <c r="M42" s="132"/>
      <c r="N42" s="132"/>
      <c r="O42" s="132"/>
      <c r="P42" s="132"/>
      <c r="Q42" s="132"/>
      <c r="R42" s="136"/>
      <c r="S42" s="132"/>
      <c r="T42" s="132"/>
      <c r="U42" s="135"/>
      <c r="V42" s="132"/>
      <c r="W42" s="132"/>
      <c r="X42" s="132"/>
      <c r="Y42" s="132"/>
    </row>
    <row r="43" spans="2:25" s="96" customFormat="1" ht="30" customHeight="1" x14ac:dyDescent="0.2">
      <c r="B43" s="131"/>
      <c r="C43" s="135"/>
      <c r="D43" s="132"/>
      <c r="E43" s="132"/>
      <c r="F43" s="132"/>
      <c r="G43" s="132"/>
      <c r="H43" s="132"/>
      <c r="I43" s="132"/>
      <c r="J43" s="132"/>
      <c r="K43" s="132"/>
      <c r="L43" s="132"/>
      <c r="M43" s="132"/>
      <c r="N43" s="132"/>
      <c r="O43" s="132"/>
      <c r="P43" s="132"/>
      <c r="Q43" s="132"/>
      <c r="R43" s="136"/>
      <c r="S43" s="132"/>
      <c r="T43" s="132"/>
      <c r="U43" s="135"/>
      <c r="V43" s="132"/>
      <c r="W43" s="132"/>
      <c r="X43" s="132"/>
      <c r="Y43" s="132"/>
    </row>
    <row r="44" spans="2:25" s="96" customFormat="1" ht="30" customHeight="1" x14ac:dyDescent="0.2">
      <c r="B44" s="131"/>
      <c r="C44" s="135"/>
      <c r="D44" s="132"/>
      <c r="E44" s="132"/>
      <c r="F44" s="132"/>
      <c r="G44" s="132"/>
      <c r="H44" s="132"/>
      <c r="I44" s="132"/>
      <c r="J44" s="132"/>
      <c r="K44" s="132"/>
      <c r="L44" s="132"/>
      <c r="M44" s="132"/>
      <c r="N44" s="132"/>
      <c r="O44" s="132"/>
      <c r="P44" s="132"/>
      <c r="Q44" s="132"/>
      <c r="R44" s="136"/>
      <c r="S44" s="132"/>
      <c r="T44" s="132"/>
      <c r="U44" s="135"/>
      <c r="V44" s="132"/>
      <c r="W44" s="132"/>
      <c r="X44" s="132"/>
      <c r="Y44" s="132"/>
    </row>
    <row r="45" spans="2:25" s="96" customFormat="1" ht="30" customHeight="1" x14ac:dyDescent="0.2">
      <c r="B45" s="131"/>
      <c r="C45" s="135"/>
      <c r="D45" s="132"/>
      <c r="E45" s="132"/>
      <c r="F45" s="132"/>
      <c r="G45" s="132"/>
      <c r="H45" s="132"/>
      <c r="I45" s="132"/>
      <c r="J45" s="132"/>
      <c r="K45" s="132"/>
      <c r="L45" s="132"/>
      <c r="M45" s="132"/>
      <c r="N45" s="132"/>
      <c r="O45" s="132"/>
      <c r="P45" s="132"/>
      <c r="Q45" s="132"/>
      <c r="R45" s="136"/>
      <c r="S45" s="132"/>
      <c r="T45" s="132"/>
      <c r="U45" s="135"/>
      <c r="V45" s="132"/>
      <c r="W45" s="132"/>
      <c r="X45" s="132"/>
      <c r="Y45" s="132"/>
    </row>
    <row r="46" spans="2:25" s="96" customFormat="1" ht="30" customHeight="1" x14ac:dyDescent="0.2">
      <c r="B46" s="131"/>
      <c r="C46" s="135"/>
      <c r="D46" s="132"/>
      <c r="E46" s="132"/>
      <c r="F46" s="132"/>
      <c r="G46" s="132"/>
      <c r="H46" s="132"/>
      <c r="I46" s="132"/>
      <c r="J46" s="132"/>
      <c r="K46" s="132"/>
      <c r="L46" s="132"/>
      <c r="M46" s="132"/>
      <c r="N46" s="132"/>
      <c r="O46" s="132"/>
      <c r="P46" s="132"/>
      <c r="Q46" s="132"/>
      <c r="R46" s="136"/>
      <c r="S46" s="132"/>
      <c r="T46" s="132"/>
      <c r="U46" s="135"/>
      <c r="V46" s="132"/>
      <c r="W46" s="132"/>
      <c r="X46" s="132"/>
      <c r="Y46" s="132"/>
    </row>
    <row r="47" spans="2:25" s="96" customFormat="1" ht="30" customHeight="1" x14ac:dyDescent="0.2">
      <c r="B47" s="131"/>
      <c r="C47" s="135"/>
      <c r="D47" s="132"/>
      <c r="E47" s="132"/>
      <c r="F47" s="132"/>
      <c r="G47" s="132"/>
      <c r="H47" s="132"/>
      <c r="I47" s="132"/>
      <c r="J47" s="132"/>
      <c r="K47" s="132"/>
      <c r="L47" s="132"/>
      <c r="M47" s="132"/>
      <c r="N47" s="132"/>
      <c r="O47" s="132"/>
      <c r="P47" s="132"/>
      <c r="Q47" s="132"/>
      <c r="R47" s="136"/>
      <c r="S47" s="132"/>
      <c r="T47" s="132"/>
      <c r="U47" s="135"/>
      <c r="V47" s="132"/>
      <c r="W47" s="132"/>
      <c r="X47" s="132"/>
      <c r="Y47" s="132"/>
    </row>
    <row r="48" spans="2:25" s="96" customFormat="1" ht="30" customHeight="1" x14ac:dyDescent="0.2">
      <c r="B48" s="131"/>
      <c r="C48" s="135"/>
      <c r="D48" s="132"/>
      <c r="E48" s="132"/>
      <c r="F48" s="132"/>
      <c r="G48" s="132"/>
      <c r="H48" s="132"/>
      <c r="I48" s="132"/>
      <c r="J48" s="132"/>
      <c r="K48" s="132"/>
      <c r="L48" s="132"/>
      <c r="M48" s="132"/>
      <c r="N48" s="132"/>
      <c r="O48" s="132"/>
      <c r="P48" s="132"/>
      <c r="Q48" s="132"/>
      <c r="R48" s="136"/>
      <c r="S48" s="132"/>
      <c r="T48" s="132"/>
      <c r="U48" s="135"/>
      <c r="V48" s="132"/>
      <c r="W48" s="132"/>
      <c r="X48" s="132"/>
      <c r="Y48" s="132"/>
    </row>
    <row r="49" spans="2:25" s="96" customFormat="1" ht="30" customHeight="1" x14ac:dyDescent="0.2">
      <c r="B49" s="131"/>
      <c r="C49" s="135"/>
      <c r="D49" s="132"/>
      <c r="E49" s="132"/>
      <c r="F49" s="132"/>
      <c r="G49" s="132"/>
      <c r="H49" s="132"/>
      <c r="I49" s="132"/>
      <c r="J49" s="132"/>
      <c r="K49" s="132"/>
      <c r="L49" s="132"/>
      <c r="M49" s="132"/>
      <c r="N49" s="132"/>
      <c r="O49" s="132"/>
      <c r="P49" s="132"/>
      <c r="Q49" s="132"/>
      <c r="R49" s="136"/>
      <c r="S49" s="132"/>
      <c r="T49" s="132"/>
      <c r="U49" s="135"/>
      <c r="V49" s="132"/>
      <c r="W49" s="132"/>
      <c r="X49" s="132"/>
      <c r="Y49" s="132"/>
    </row>
    <row r="50" spans="2:25" s="96" customFormat="1" ht="30" customHeight="1" x14ac:dyDescent="0.2">
      <c r="B50" s="131"/>
      <c r="C50" s="135"/>
      <c r="D50" s="132"/>
      <c r="E50" s="132"/>
      <c r="F50" s="132"/>
      <c r="G50" s="132"/>
      <c r="H50" s="132"/>
      <c r="I50" s="132"/>
      <c r="J50" s="132"/>
      <c r="K50" s="132"/>
      <c r="L50" s="132"/>
      <c r="M50" s="132"/>
      <c r="N50" s="132"/>
      <c r="O50" s="132"/>
      <c r="P50" s="132"/>
      <c r="Q50" s="132"/>
      <c r="R50" s="136"/>
      <c r="S50" s="132"/>
      <c r="T50" s="132"/>
      <c r="U50" s="135"/>
      <c r="V50" s="132"/>
      <c r="W50" s="132"/>
      <c r="X50" s="132"/>
      <c r="Y50" s="132"/>
    </row>
    <row r="51" spans="2:25" s="96" customFormat="1" ht="30" customHeight="1" x14ac:dyDescent="0.2">
      <c r="B51" s="131"/>
      <c r="C51" s="135"/>
      <c r="D51" s="132"/>
      <c r="E51" s="132"/>
      <c r="F51" s="132"/>
      <c r="G51" s="132"/>
      <c r="H51" s="132"/>
      <c r="I51" s="132"/>
      <c r="J51" s="132"/>
      <c r="K51" s="132"/>
      <c r="L51" s="132"/>
      <c r="M51" s="132"/>
      <c r="N51" s="132"/>
      <c r="O51" s="132"/>
      <c r="P51" s="132"/>
      <c r="Q51" s="132"/>
      <c r="R51" s="136"/>
      <c r="S51" s="132"/>
      <c r="T51" s="132"/>
      <c r="U51" s="135"/>
      <c r="V51" s="132"/>
      <c r="W51" s="132"/>
      <c r="X51" s="132"/>
      <c r="Y51" s="132"/>
    </row>
    <row r="52" spans="2:25" s="96" customFormat="1" ht="30" customHeight="1" x14ac:dyDescent="0.2">
      <c r="B52" s="131"/>
      <c r="C52" s="135"/>
      <c r="D52" s="132"/>
      <c r="E52" s="132"/>
      <c r="F52" s="132"/>
      <c r="G52" s="132"/>
      <c r="H52" s="132"/>
      <c r="I52" s="132"/>
      <c r="J52" s="132"/>
      <c r="K52" s="132"/>
      <c r="L52" s="132"/>
      <c r="M52" s="132"/>
      <c r="N52" s="132"/>
      <c r="O52" s="132"/>
      <c r="P52" s="132"/>
      <c r="Q52" s="132"/>
      <c r="R52" s="136"/>
      <c r="S52" s="132"/>
      <c r="T52" s="132"/>
      <c r="U52" s="135"/>
      <c r="V52" s="132"/>
      <c r="W52" s="132"/>
      <c r="X52" s="132"/>
      <c r="Y52" s="132"/>
    </row>
    <row r="53" spans="2:25" s="96" customFormat="1" ht="30" customHeight="1" x14ac:dyDescent="0.2">
      <c r="B53" s="131"/>
      <c r="C53" s="135"/>
      <c r="D53" s="132"/>
      <c r="E53" s="132"/>
      <c r="F53" s="132"/>
      <c r="G53" s="132"/>
      <c r="H53" s="132"/>
      <c r="I53" s="132"/>
      <c r="J53" s="132"/>
      <c r="K53" s="132"/>
      <c r="L53" s="132"/>
      <c r="M53" s="132"/>
      <c r="N53" s="132"/>
      <c r="O53" s="132"/>
      <c r="P53" s="132"/>
      <c r="Q53" s="132"/>
      <c r="R53" s="136"/>
      <c r="S53" s="132"/>
      <c r="T53" s="132"/>
      <c r="U53" s="135"/>
      <c r="V53" s="132"/>
      <c r="W53" s="132"/>
      <c r="X53" s="132"/>
      <c r="Y53" s="132"/>
    </row>
    <row r="54" spans="2:25" s="96" customFormat="1" ht="30" customHeight="1" x14ac:dyDescent="0.2">
      <c r="B54" s="131"/>
      <c r="C54" s="135"/>
      <c r="D54" s="132"/>
      <c r="E54" s="132"/>
      <c r="F54" s="132"/>
      <c r="G54" s="132"/>
      <c r="H54" s="132"/>
      <c r="I54" s="132"/>
      <c r="J54" s="132"/>
      <c r="K54" s="132"/>
      <c r="L54" s="132"/>
      <c r="M54" s="132"/>
      <c r="N54" s="132"/>
      <c r="O54" s="132"/>
      <c r="P54" s="132"/>
      <c r="Q54" s="132"/>
      <c r="R54" s="136"/>
      <c r="S54" s="132"/>
      <c r="T54" s="132"/>
      <c r="U54" s="135"/>
      <c r="V54" s="132"/>
      <c r="W54" s="132"/>
      <c r="X54" s="132"/>
      <c r="Y54" s="132"/>
    </row>
    <row r="55" spans="2:25" s="96" customFormat="1" ht="30" customHeight="1" x14ac:dyDescent="0.2">
      <c r="B55" s="131"/>
      <c r="C55" s="135"/>
      <c r="D55" s="132"/>
      <c r="E55" s="132"/>
      <c r="F55" s="132"/>
      <c r="G55" s="132"/>
      <c r="H55" s="132"/>
      <c r="I55" s="132"/>
      <c r="J55" s="132"/>
      <c r="K55" s="132"/>
      <c r="L55" s="132"/>
      <c r="M55" s="132"/>
      <c r="N55" s="132"/>
      <c r="O55" s="132"/>
      <c r="P55" s="132"/>
      <c r="Q55" s="132"/>
      <c r="R55" s="136"/>
      <c r="S55" s="132"/>
      <c r="T55" s="132"/>
      <c r="U55" s="135"/>
      <c r="V55" s="132"/>
      <c r="W55" s="132"/>
      <c r="X55" s="132"/>
      <c r="Y55" s="132"/>
    </row>
    <row r="56" spans="2:25" s="96" customFormat="1" ht="30" customHeight="1" x14ac:dyDescent="0.2">
      <c r="B56" s="131"/>
      <c r="C56" s="135"/>
      <c r="D56" s="132"/>
      <c r="E56" s="132"/>
      <c r="F56" s="132"/>
      <c r="G56" s="132"/>
      <c r="H56" s="132"/>
      <c r="I56" s="132"/>
      <c r="J56" s="132"/>
      <c r="K56" s="132"/>
      <c r="L56" s="132"/>
      <c r="M56" s="132"/>
      <c r="N56" s="132"/>
      <c r="O56" s="132"/>
      <c r="P56" s="132"/>
      <c r="Q56" s="132"/>
      <c r="R56" s="136"/>
      <c r="S56" s="132"/>
      <c r="T56" s="132"/>
      <c r="U56" s="135"/>
      <c r="V56" s="132"/>
      <c r="W56" s="132"/>
      <c r="X56" s="132"/>
      <c r="Y56" s="132"/>
    </row>
    <row r="57" spans="2:25" s="96" customFormat="1" ht="30" customHeight="1" x14ac:dyDescent="0.2">
      <c r="B57" s="131"/>
      <c r="C57" s="135"/>
      <c r="D57" s="132"/>
      <c r="E57" s="132"/>
      <c r="F57" s="132"/>
      <c r="G57" s="132"/>
      <c r="H57" s="132"/>
      <c r="I57" s="132"/>
      <c r="J57" s="132"/>
      <c r="K57" s="132"/>
      <c r="L57" s="132"/>
      <c r="M57" s="132"/>
      <c r="N57" s="132"/>
      <c r="O57" s="132"/>
      <c r="P57" s="132"/>
      <c r="Q57" s="132"/>
      <c r="R57" s="136"/>
      <c r="S57" s="132"/>
      <c r="T57" s="132"/>
      <c r="U57" s="135"/>
      <c r="V57" s="132"/>
      <c r="W57" s="132"/>
      <c r="X57" s="132"/>
      <c r="Y57" s="132"/>
    </row>
    <row r="58" spans="2:25" s="96" customFormat="1" ht="30" customHeight="1" x14ac:dyDescent="0.2">
      <c r="B58" s="131"/>
      <c r="C58" s="135"/>
      <c r="D58" s="132"/>
      <c r="E58" s="132"/>
      <c r="F58" s="132"/>
      <c r="G58" s="132"/>
      <c r="H58" s="132"/>
      <c r="I58" s="132"/>
      <c r="J58" s="132"/>
      <c r="K58" s="132"/>
      <c r="L58" s="132"/>
      <c r="M58" s="132"/>
      <c r="N58" s="132"/>
      <c r="O58" s="132"/>
      <c r="P58" s="132"/>
      <c r="Q58" s="132"/>
      <c r="R58" s="136"/>
      <c r="S58" s="132"/>
      <c r="T58" s="132"/>
      <c r="U58" s="135"/>
      <c r="V58" s="132"/>
      <c r="W58" s="132"/>
      <c r="X58" s="132"/>
      <c r="Y58" s="132"/>
    </row>
    <row r="59" spans="2:25" s="96" customFormat="1" ht="30" customHeight="1" x14ac:dyDescent="0.2">
      <c r="B59" s="131"/>
      <c r="C59" s="135"/>
      <c r="D59" s="132"/>
      <c r="E59" s="132"/>
      <c r="F59" s="132"/>
      <c r="G59" s="132"/>
      <c r="H59" s="132"/>
      <c r="I59" s="132"/>
      <c r="J59" s="132"/>
      <c r="K59" s="132"/>
      <c r="L59" s="132"/>
      <c r="M59" s="132"/>
      <c r="N59" s="132"/>
      <c r="O59" s="132"/>
      <c r="P59" s="132"/>
      <c r="Q59" s="132"/>
      <c r="R59" s="136"/>
      <c r="S59" s="132"/>
      <c r="T59" s="132"/>
      <c r="U59" s="135"/>
      <c r="V59" s="132"/>
      <c r="W59" s="132"/>
      <c r="X59" s="132"/>
      <c r="Y59" s="132"/>
    </row>
    <row r="60" spans="2:25" s="96" customFormat="1" ht="30" customHeight="1" x14ac:dyDescent="0.2">
      <c r="B60" s="131"/>
      <c r="C60" s="135"/>
      <c r="D60" s="132"/>
      <c r="E60" s="132"/>
      <c r="F60" s="132"/>
      <c r="G60" s="132"/>
      <c r="H60" s="132"/>
      <c r="I60" s="132"/>
      <c r="J60" s="132"/>
      <c r="K60" s="132"/>
      <c r="L60" s="132"/>
      <c r="M60" s="132"/>
      <c r="N60" s="132"/>
      <c r="O60" s="132"/>
      <c r="P60" s="132"/>
      <c r="Q60" s="132"/>
      <c r="R60" s="136"/>
      <c r="S60" s="132"/>
      <c r="T60" s="132"/>
      <c r="U60" s="135"/>
      <c r="V60" s="132"/>
      <c r="W60" s="132"/>
      <c r="X60" s="132"/>
      <c r="Y60" s="132"/>
    </row>
    <row r="61" spans="2:25" s="96" customFormat="1" ht="30" customHeight="1" x14ac:dyDescent="0.2">
      <c r="B61" s="131"/>
      <c r="C61" s="135"/>
      <c r="D61" s="132"/>
      <c r="E61" s="132"/>
      <c r="F61" s="132"/>
      <c r="G61" s="132"/>
      <c r="H61" s="132"/>
      <c r="I61" s="132"/>
      <c r="J61" s="132"/>
      <c r="K61" s="132"/>
      <c r="L61" s="132"/>
      <c r="M61" s="132"/>
      <c r="N61" s="132"/>
      <c r="O61" s="132"/>
      <c r="P61" s="132"/>
      <c r="Q61" s="132"/>
      <c r="R61" s="136"/>
      <c r="S61" s="132"/>
      <c r="T61" s="132"/>
      <c r="U61" s="135"/>
      <c r="V61" s="132"/>
      <c r="W61" s="132"/>
      <c r="X61" s="132"/>
      <c r="Y61" s="132"/>
    </row>
    <row r="62" spans="2:25" s="96" customFormat="1" ht="30" customHeight="1" x14ac:dyDescent="0.2">
      <c r="B62" s="131"/>
      <c r="C62" s="135"/>
      <c r="D62" s="132"/>
      <c r="E62" s="132"/>
      <c r="F62" s="132"/>
      <c r="G62" s="132"/>
      <c r="H62" s="132"/>
      <c r="I62" s="132"/>
      <c r="J62" s="132"/>
      <c r="K62" s="132"/>
      <c r="L62" s="132"/>
      <c r="M62" s="132"/>
      <c r="N62" s="132"/>
      <c r="O62" s="132"/>
      <c r="P62" s="132"/>
      <c r="Q62" s="132"/>
      <c r="R62" s="136"/>
      <c r="S62" s="132"/>
      <c r="T62" s="132"/>
      <c r="U62" s="135"/>
      <c r="V62" s="132"/>
      <c r="W62" s="132"/>
      <c r="X62" s="132"/>
      <c r="Y62" s="132"/>
    </row>
    <row r="63" spans="2:25" s="96" customFormat="1" ht="30" customHeight="1" x14ac:dyDescent="0.2">
      <c r="B63" s="131"/>
      <c r="C63" s="135"/>
      <c r="D63" s="132"/>
      <c r="E63" s="132"/>
      <c r="F63" s="132"/>
      <c r="G63" s="132"/>
      <c r="H63" s="132"/>
      <c r="I63" s="132"/>
      <c r="J63" s="132"/>
      <c r="K63" s="132"/>
      <c r="L63" s="132"/>
      <c r="M63" s="132"/>
      <c r="N63" s="132"/>
      <c r="O63" s="132"/>
      <c r="P63" s="132"/>
      <c r="Q63" s="132"/>
      <c r="R63" s="136"/>
      <c r="S63" s="132"/>
      <c r="T63" s="132"/>
      <c r="U63" s="135"/>
      <c r="V63" s="132"/>
      <c r="W63" s="132"/>
      <c r="X63" s="132"/>
      <c r="Y63" s="132"/>
    </row>
    <row r="64" spans="2:25" s="96" customFormat="1" ht="30" customHeight="1" x14ac:dyDescent="0.2">
      <c r="B64" s="131"/>
      <c r="C64" s="135"/>
      <c r="D64" s="132"/>
      <c r="E64" s="132"/>
      <c r="F64" s="132"/>
      <c r="G64" s="132"/>
      <c r="H64" s="132"/>
      <c r="I64" s="132"/>
      <c r="J64" s="132"/>
      <c r="K64" s="132"/>
      <c r="L64" s="132"/>
      <c r="M64" s="132"/>
      <c r="N64" s="132"/>
      <c r="O64" s="132"/>
      <c r="P64" s="132"/>
      <c r="Q64" s="132"/>
      <c r="R64" s="136"/>
      <c r="S64" s="132"/>
      <c r="T64" s="132"/>
      <c r="U64" s="135"/>
      <c r="V64" s="132"/>
      <c r="W64" s="132"/>
      <c r="X64" s="132"/>
      <c r="Y64" s="132"/>
    </row>
    <row r="65" spans="2:25" s="96" customFormat="1" ht="30" customHeight="1" x14ac:dyDescent="0.2">
      <c r="B65" s="131"/>
      <c r="C65" s="135"/>
      <c r="D65" s="132"/>
      <c r="E65" s="132"/>
      <c r="F65" s="132"/>
      <c r="G65" s="132"/>
      <c r="H65" s="132"/>
      <c r="I65" s="132"/>
      <c r="J65" s="132"/>
      <c r="K65" s="132"/>
      <c r="L65" s="132"/>
      <c r="M65" s="132"/>
      <c r="N65" s="132"/>
      <c r="O65" s="132"/>
      <c r="P65" s="132"/>
      <c r="Q65" s="132"/>
      <c r="R65" s="136"/>
      <c r="S65" s="132"/>
      <c r="T65" s="132"/>
      <c r="U65" s="135"/>
      <c r="V65" s="132"/>
      <c r="W65" s="132"/>
      <c r="X65" s="132"/>
      <c r="Y65" s="132"/>
    </row>
    <row r="66" spans="2:25" s="96" customFormat="1" ht="30" customHeight="1" x14ac:dyDescent="0.2">
      <c r="B66" s="131"/>
      <c r="C66" s="135"/>
      <c r="D66" s="132"/>
      <c r="E66" s="132"/>
      <c r="F66" s="132"/>
      <c r="G66" s="132"/>
      <c r="H66" s="132"/>
      <c r="I66" s="132"/>
      <c r="J66" s="132"/>
      <c r="K66" s="132"/>
      <c r="L66" s="132"/>
      <c r="M66" s="132"/>
      <c r="N66" s="132"/>
      <c r="O66" s="132"/>
      <c r="P66" s="132"/>
      <c r="Q66" s="132"/>
      <c r="R66" s="136"/>
      <c r="S66" s="132"/>
      <c r="T66" s="132"/>
      <c r="U66" s="135"/>
      <c r="V66" s="132"/>
      <c r="W66" s="132"/>
      <c r="X66" s="132"/>
      <c r="Y66" s="132"/>
    </row>
    <row r="67" spans="2:25" s="96" customFormat="1" ht="30" customHeight="1" x14ac:dyDescent="0.2">
      <c r="B67" s="131"/>
      <c r="C67" s="135"/>
      <c r="D67" s="132"/>
      <c r="E67" s="132"/>
      <c r="F67" s="132"/>
      <c r="G67" s="132"/>
      <c r="H67" s="132"/>
      <c r="I67" s="132"/>
      <c r="J67" s="132"/>
      <c r="K67" s="132"/>
      <c r="L67" s="132"/>
      <c r="M67" s="132"/>
      <c r="N67" s="132"/>
      <c r="O67" s="132"/>
      <c r="P67" s="132"/>
      <c r="Q67" s="132"/>
      <c r="R67" s="136"/>
      <c r="S67" s="132"/>
      <c r="T67" s="132"/>
      <c r="U67" s="135"/>
      <c r="V67" s="132"/>
      <c r="W67" s="132"/>
      <c r="X67" s="132"/>
      <c r="Y67" s="132"/>
    </row>
    <row r="68" spans="2:25" s="96" customFormat="1" ht="30" customHeight="1" x14ac:dyDescent="0.2">
      <c r="B68" s="131"/>
      <c r="C68" s="135"/>
      <c r="D68" s="132"/>
      <c r="E68" s="132"/>
      <c r="F68" s="132"/>
      <c r="G68" s="132"/>
      <c r="H68" s="132"/>
      <c r="I68" s="132"/>
      <c r="J68" s="132"/>
      <c r="K68" s="132"/>
      <c r="L68" s="132"/>
      <c r="M68" s="132"/>
      <c r="N68" s="132"/>
      <c r="O68" s="132"/>
      <c r="P68" s="132"/>
      <c r="Q68" s="132"/>
      <c r="R68" s="136"/>
      <c r="S68" s="132"/>
      <c r="T68" s="132"/>
      <c r="U68" s="135"/>
      <c r="V68" s="132"/>
      <c r="W68" s="132"/>
      <c r="X68" s="132"/>
      <c r="Y68" s="132"/>
    </row>
    <row r="69" spans="2:25" s="96" customFormat="1" ht="30" customHeight="1" x14ac:dyDescent="0.2">
      <c r="B69" s="131"/>
      <c r="C69" s="135"/>
      <c r="D69" s="132"/>
      <c r="E69" s="132"/>
      <c r="F69" s="132"/>
      <c r="G69" s="132"/>
      <c r="H69" s="132"/>
      <c r="I69" s="132"/>
      <c r="J69" s="132"/>
      <c r="K69" s="132"/>
      <c r="L69" s="132"/>
      <c r="M69" s="132"/>
      <c r="N69" s="132"/>
      <c r="O69" s="132"/>
      <c r="P69" s="132"/>
      <c r="Q69" s="132"/>
      <c r="R69" s="136"/>
      <c r="S69" s="132"/>
      <c r="T69" s="132"/>
      <c r="U69" s="135"/>
      <c r="V69" s="132"/>
      <c r="W69" s="132"/>
      <c r="X69" s="132"/>
      <c r="Y69" s="132"/>
    </row>
    <row r="70" spans="2:25" s="96" customFormat="1" ht="30" customHeight="1" x14ac:dyDescent="0.2">
      <c r="B70" s="131"/>
      <c r="C70" s="135"/>
      <c r="D70" s="132"/>
      <c r="E70" s="132"/>
      <c r="F70" s="132"/>
      <c r="G70" s="132"/>
      <c r="H70" s="132"/>
      <c r="I70" s="132"/>
      <c r="J70" s="132"/>
      <c r="K70" s="132"/>
      <c r="L70" s="132"/>
      <c r="M70" s="132"/>
      <c r="N70" s="132"/>
      <c r="O70" s="132"/>
      <c r="P70" s="132"/>
      <c r="Q70" s="132"/>
      <c r="R70" s="136"/>
      <c r="S70" s="132"/>
      <c r="T70" s="132"/>
      <c r="U70" s="135"/>
      <c r="V70" s="132"/>
      <c r="W70" s="132"/>
      <c r="X70" s="132"/>
      <c r="Y70" s="132"/>
    </row>
    <row r="71" spans="2:25" s="96" customFormat="1" ht="30" customHeight="1" x14ac:dyDescent="0.2">
      <c r="B71" s="131"/>
      <c r="C71" s="135"/>
      <c r="D71" s="132"/>
      <c r="E71" s="132"/>
      <c r="F71" s="132"/>
      <c r="G71" s="132"/>
      <c r="H71" s="132"/>
      <c r="I71" s="132"/>
      <c r="J71" s="132"/>
      <c r="K71" s="132"/>
      <c r="L71" s="132"/>
      <c r="M71" s="132"/>
      <c r="N71" s="132"/>
      <c r="O71" s="132"/>
      <c r="P71" s="132"/>
      <c r="Q71" s="132"/>
      <c r="R71" s="136"/>
      <c r="S71" s="132"/>
      <c r="T71" s="132"/>
      <c r="U71" s="135"/>
      <c r="V71" s="132"/>
      <c r="W71" s="132"/>
      <c r="X71" s="132"/>
      <c r="Y71" s="132"/>
    </row>
    <row r="72" spans="2:25" s="96" customFormat="1" ht="30" customHeight="1" x14ac:dyDescent="0.2">
      <c r="B72" s="131"/>
      <c r="C72" s="135"/>
      <c r="D72" s="132"/>
      <c r="E72" s="132"/>
      <c r="F72" s="132"/>
      <c r="G72" s="132"/>
      <c r="H72" s="132"/>
      <c r="I72" s="132"/>
      <c r="J72" s="132"/>
      <c r="K72" s="132"/>
      <c r="L72" s="132"/>
      <c r="M72" s="132"/>
      <c r="N72" s="132"/>
      <c r="O72" s="132"/>
      <c r="P72" s="132"/>
      <c r="Q72" s="132"/>
      <c r="R72" s="136"/>
      <c r="S72" s="132"/>
      <c r="T72" s="132"/>
      <c r="U72" s="135"/>
      <c r="V72" s="132"/>
      <c r="W72" s="132"/>
      <c r="X72" s="132"/>
      <c r="Y72" s="132"/>
    </row>
    <row r="73" spans="2:25" s="96" customFormat="1" ht="30" customHeight="1" x14ac:dyDescent="0.2">
      <c r="B73" s="131"/>
      <c r="C73" s="135"/>
      <c r="D73" s="132"/>
      <c r="E73" s="132"/>
      <c r="F73" s="132"/>
      <c r="G73" s="132"/>
      <c r="H73" s="132"/>
      <c r="I73" s="132"/>
      <c r="J73" s="132"/>
      <c r="K73" s="132"/>
      <c r="L73" s="132"/>
      <c r="M73" s="132"/>
      <c r="N73" s="132"/>
      <c r="O73" s="132"/>
      <c r="P73" s="132"/>
      <c r="Q73" s="132"/>
      <c r="R73" s="136"/>
      <c r="S73" s="132"/>
      <c r="T73" s="132"/>
      <c r="U73" s="135"/>
      <c r="V73" s="132"/>
      <c r="W73" s="132"/>
      <c r="X73" s="132"/>
      <c r="Y73" s="132"/>
    </row>
    <row r="74" spans="2:25" s="96" customFormat="1" ht="30" customHeight="1" x14ac:dyDescent="0.2">
      <c r="B74" s="131"/>
      <c r="C74" s="135"/>
      <c r="D74" s="132"/>
      <c r="E74" s="132"/>
      <c r="F74" s="132"/>
      <c r="G74" s="132"/>
      <c r="H74" s="132"/>
      <c r="I74" s="132"/>
      <c r="J74" s="132"/>
      <c r="K74" s="132"/>
      <c r="L74" s="132"/>
      <c r="M74" s="132"/>
      <c r="N74" s="132"/>
      <c r="O74" s="132"/>
      <c r="P74" s="132"/>
      <c r="Q74" s="132"/>
      <c r="R74" s="136"/>
      <c r="S74" s="132"/>
      <c r="T74" s="132"/>
      <c r="U74" s="135"/>
      <c r="V74" s="132"/>
      <c r="W74" s="132"/>
      <c r="X74" s="132"/>
      <c r="Y74" s="132"/>
    </row>
    <row r="75" spans="2:25" s="96" customFormat="1" ht="30" customHeight="1" x14ac:dyDescent="0.2">
      <c r="B75" s="131"/>
      <c r="C75" s="135"/>
      <c r="D75" s="132"/>
      <c r="E75" s="132"/>
      <c r="F75" s="132"/>
      <c r="G75" s="132"/>
      <c r="H75" s="132"/>
      <c r="I75" s="132"/>
      <c r="J75" s="132"/>
      <c r="K75" s="132"/>
      <c r="L75" s="132"/>
      <c r="M75" s="132"/>
      <c r="N75" s="132"/>
      <c r="O75" s="132"/>
      <c r="P75" s="132"/>
      <c r="Q75" s="132"/>
      <c r="R75" s="136"/>
      <c r="S75" s="132"/>
      <c r="T75" s="132"/>
      <c r="U75" s="135"/>
      <c r="V75" s="132"/>
      <c r="W75" s="132"/>
      <c r="X75" s="132"/>
      <c r="Y75" s="132"/>
    </row>
    <row r="76" spans="2:25" s="96" customFormat="1" ht="30" customHeight="1" x14ac:dyDescent="0.2">
      <c r="B76" s="131"/>
      <c r="C76" s="135"/>
      <c r="D76" s="132"/>
      <c r="E76" s="132"/>
      <c r="F76" s="132"/>
      <c r="G76" s="132"/>
      <c r="H76" s="132"/>
      <c r="I76" s="132"/>
      <c r="J76" s="132"/>
      <c r="K76" s="132"/>
      <c r="L76" s="132"/>
      <c r="M76" s="132"/>
      <c r="N76" s="132"/>
      <c r="O76" s="132"/>
      <c r="P76" s="132"/>
      <c r="Q76" s="132"/>
      <c r="R76" s="136"/>
      <c r="S76" s="132"/>
      <c r="T76" s="132"/>
      <c r="U76" s="135"/>
      <c r="V76" s="132"/>
      <c r="W76" s="132"/>
      <c r="X76" s="132"/>
      <c r="Y76" s="132"/>
    </row>
    <row r="77" spans="2:25" s="96" customFormat="1" ht="30" customHeight="1" x14ac:dyDescent="0.2">
      <c r="B77" s="131"/>
      <c r="C77" s="135"/>
      <c r="D77" s="132"/>
      <c r="E77" s="132"/>
      <c r="F77" s="132"/>
      <c r="G77" s="132"/>
      <c r="H77" s="132"/>
      <c r="I77" s="132"/>
      <c r="J77" s="132"/>
      <c r="K77" s="132"/>
      <c r="L77" s="132"/>
      <c r="M77" s="132"/>
      <c r="N77" s="132"/>
      <c r="O77" s="132"/>
      <c r="P77" s="132"/>
      <c r="Q77" s="132"/>
      <c r="R77" s="136"/>
      <c r="S77" s="132"/>
      <c r="T77" s="132"/>
      <c r="U77" s="135"/>
      <c r="V77" s="132"/>
      <c r="W77" s="132"/>
      <c r="X77" s="132"/>
      <c r="Y77" s="132"/>
    </row>
    <row r="78" spans="2:25" s="96" customFormat="1" ht="30" customHeight="1" x14ac:dyDescent="0.2">
      <c r="B78" s="131"/>
      <c r="C78" s="135"/>
      <c r="D78" s="132"/>
      <c r="E78" s="132"/>
      <c r="F78" s="132"/>
      <c r="G78" s="132"/>
      <c r="H78" s="132"/>
      <c r="I78" s="132"/>
      <c r="J78" s="132"/>
      <c r="K78" s="132"/>
      <c r="L78" s="132"/>
      <c r="M78" s="132"/>
      <c r="N78" s="132"/>
      <c r="O78" s="132"/>
      <c r="P78" s="132"/>
      <c r="Q78" s="132"/>
      <c r="R78" s="136"/>
      <c r="S78" s="132"/>
      <c r="T78" s="132"/>
      <c r="U78" s="135"/>
      <c r="V78" s="132"/>
      <c r="W78" s="132"/>
      <c r="X78" s="132"/>
      <c r="Y78" s="132"/>
    </row>
    <row r="79" spans="2:25" s="96" customFormat="1" ht="30" customHeight="1" x14ac:dyDescent="0.2">
      <c r="B79" s="131"/>
      <c r="C79" s="135"/>
      <c r="D79" s="132"/>
      <c r="E79" s="132"/>
      <c r="F79" s="132"/>
      <c r="G79" s="132"/>
      <c r="H79" s="132"/>
      <c r="I79" s="132"/>
      <c r="J79" s="132"/>
      <c r="K79" s="132"/>
      <c r="L79" s="132"/>
      <c r="M79" s="132"/>
      <c r="N79" s="132"/>
      <c r="O79" s="132"/>
      <c r="P79" s="132"/>
      <c r="Q79" s="132"/>
      <c r="R79" s="136"/>
      <c r="S79" s="132"/>
      <c r="T79" s="132"/>
      <c r="U79" s="135"/>
      <c r="V79" s="132"/>
      <c r="W79" s="132"/>
      <c r="X79" s="132"/>
      <c r="Y79" s="132"/>
    </row>
    <row r="80" spans="2:25" s="96" customFormat="1" ht="30" customHeight="1" x14ac:dyDescent="0.2">
      <c r="B80" s="131"/>
      <c r="C80" s="135"/>
      <c r="D80" s="132"/>
      <c r="E80" s="132"/>
      <c r="F80" s="132"/>
      <c r="G80" s="132"/>
      <c r="H80" s="132"/>
      <c r="I80" s="132"/>
      <c r="J80" s="132"/>
      <c r="K80" s="132"/>
      <c r="L80" s="132"/>
      <c r="M80" s="132"/>
      <c r="N80" s="132"/>
      <c r="O80" s="132"/>
      <c r="P80" s="132"/>
      <c r="Q80" s="132"/>
      <c r="R80" s="136"/>
      <c r="S80" s="132"/>
      <c r="T80" s="132"/>
      <c r="U80" s="135"/>
      <c r="V80" s="132"/>
      <c r="W80" s="132"/>
      <c r="X80" s="132"/>
      <c r="Y80" s="132"/>
    </row>
    <row r="81" spans="2:25" s="96" customFormat="1" ht="30" customHeight="1" x14ac:dyDescent="0.2">
      <c r="B81" s="131"/>
      <c r="C81" s="135"/>
      <c r="D81" s="132"/>
      <c r="E81" s="132"/>
      <c r="F81" s="132"/>
      <c r="G81" s="132"/>
      <c r="H81" s="132"/>
      <c r="I81" s="132"/>
      <c r="J81" s="132"/>
      <c r="K81" s="132"/>
      <c r="L81" s="132"/>
      <c r="M81" s="132"/>
      <c r="N81" s="132"/>
      <c r="O81" s="132"/>
      <c r="P81" s="132"/>
      <c r="Q81" s="132"/>
      <c r="R81" s="136"/>
      <c r="S81" s="132"/>
      <c r="T81" s="132"/>
      <c r="U81" s="135"/>
      <c r="V81" s="132"/>
      <c r="W81" s="132"/>
      <c r="X81" s="132"/>
      <c r="Y81" s="132"/>
    </row>
    <row r="82" spans="2:25" s="96" customFormat="1" ht="30" customHeight="1" x14ac:dyDescent="0.2">
      <c r="B82" s="131"/>
      <c r="C82" s="135"/>
      <c r="D82" s="132"/>
      <c r="E82" s="132"/>
      <c r="F82" s="132"/>
      <c r="G82" s="132"/>
      <c r="H82" s="132"/>
      <c r="I82" s="132"/>
      <c r="J82" s="132"/>
      <c r="K82" s="132"/>
      <c r="L82" s="132"/>
      <c r="M82" s="132"/>
      <c r="N82" s="132"/>
      <c r="O82" s="132"/>
      <c r="P82" s="132"/>
      <c r="Q82" s="132"/>
      <c r="R82" s="136"/>
      <c r="S82" s="132"/>
      <c r="T82" s="132"/>
      <c r="U82" s="135"/>
      <c r="V82" s="132"/>
      <c r="W82" s="132"/>
      <c r="X82" s="132"/>
      <c r="Y82" s="132"/>
    </row>
    <row r="83" spans="2:25" s="96" customFormat="1" ht="30" customHeight="1" x14ac:dyDescent="0.2">
      <c r="B83" s="131"/>
      <c r="C83" s="135"/>
      <c r="D83" s="132"/>
      <c r="E83" s="132"/>
      <c r="F83" s="132"/>
      <c r="G83" s="132"/>
      <c r="H83" s="132"/>
      <c r="I83" s="132"/>
      <c r="J83" s="132"/>
      <c r="K83" s="132"/>
      <c r="L83" s="132"/>
      <c r="M83" s="132"/>
      <c r="N83" s="132"/>
      <c r="O83" s="132"/>
      <c r="P83" s="132"/>
      <c r="Q83" s="132"/>
      <c r="R83" s="136"/>
      <c r="S83" s="132"/>
      <c r="T83" s="132"/>
      <c r="U83" s="135"/>
      <c r="V83" s="132"/>
      <c r="W83" s="132"/>
      <c r="X83" s="132"/>
      <c r="Y83" s="132"/>
    </row>
    <row r="84" spans="2:25" s="96" customFormat="1" ht="30" customHeight="1" x14ac:dyDescent="0.2">
      <c r="B84" s="131"/>
      <c r="C84" s="135"/>
      <c r="D84" s="132"/>
      <c r="E84" s="132"/>
      <c r="F84" s="132"/>
      <c r="G84" s="132"/>
      <c r="H84" s="132"/>
      <c r="I84" s="132"/>
      <c r="J84" s="132"/>
      <c r="K84" s="132"/>
      <c r="L84" s="132"/>
      <c r="M84" s="132"/>
      <c r="N84" s="132"/>
      <c r="O84" s="132"/>
      <c r="P84" s="132"/>
      <c r="Q84" s="132"/>
      <c r="R84" s="136"/>
      <c r="S84" s="132"/>
      <c r="T84" s="132"/>
      <c r="U84" s="135"/>
      <c r="V84" s="132"/>
      <c r="W84" s="132"/>
      <c r="X84" s="132"/>
      <c r="Y84" s="132"/>
    </row>
    <row r="85" spans="2:25" s="96" customFormat="1" ht="30" customHeight="1" x14ac:dyDescent="0.2">
      <c r="B85" s="131"/>
      <c r="C85" s="135"/>
      <c r="D85" s="132"/>
      <c r="E85" s="132"/>
      <c r="F85" s="132"/>
      <c r="G85" s="132"/>
      <c r="H85" s="132"/>
      <c r="I85" s="132"/>
      <c r="J85" s="132"/>
      <c r="K85" s="132"/>
      <c r="L85" s="132"/>
      <c r="M85" s="132"/>
      <c r="N85" s="132"/>
      <c r="O85" s="132"/>
      <c r="P85" s="132"/>
      <c r="Q85" s="132"/>
      <c r="R85" s="136"/>
      <c r="S85" s="132"/>
      <c r="T85" s="132"/>
      <c r="U85" s="135"/>
      <c r="V85" s="132"/>
      <c r="W85" s="132"/>
      <c r="X85" s="132"/>
      <c r="Y85" s="132"/>
    </row>
    <row r="86" spans="2:25" s="96" customFormat="1" ht="30" customHeight="1" x14ac:dyDescent="0.2">
      <c r="B86" s="131"/>
      <c r="C86" s="108"/>
      <c r="D86" s="132"/>
      <c r="E86" s="132"/>
      <c r="F86" s="132"/>
      <c r="G86" s="132"/>
      <c r="H86" s="132"/>
      <c r="I86" s="132"/>
      <c r="J86" s="132"/>
      <c r="K86" s="132"/>
      <c r="L86" s="132"/>
      <c r="M86" s="132"/>
      <c r="N86" s="132"/>
      <c r="O86" s="132"/>
      <c r="P86" s="132"/>
      <c r="Q86" s="133"/>
      <c r="R86" s="134"/>
      <c r="S86" s="132"/>
      <c r="T86" s="132"/>
      <c r="U86" s="135"/>
      <c r="V86" s="132"/>
      <c r="W86" s="132"/>
      <c r="X86" s="132"/>
      <c r="Y86" s="132"/>
    </row>
    <row r="87" spans="2:25" s="96" customFormat="1" ht="30" customHeight="1" x14ac:dyDescent="0.2">
      <c r="B87" s="131"/>
      <c r="C87" s="108"/>
      <c r="D87" s="132"/>
      <c r="E87" s="132"/>
      <c r="F87" s="132"/>
      <c r="G87" s="132"/>
      <c r="H87" s="132"/>
      <c r="I87" s="132"/>
      <c r="J87" s="132"/>
      <c r="K87" s="132"/>
      <c r="L87" s="132"/>
      <c r="M87" s="132"/>
      <c r="N87" s="132"/>
      <c r="O87" s="132"/>
      <c r="P87" s="132"/>
      <c r="Q87" s="133"/>
      <c r="R87" s="134"/>
      <c r="S87" s="132"/>
      <c r="T87" s="132"/>
      <c r="U87" s="135"/>
      <c r="V87" s="132"/>
      <c r="W87" s="132"/>
      <c r="X87" s="132"/>
      <c r="Y87" s="132"/>
    </row>
    <row r="88" spans="2:25" s="96" customFormat="1" ht="30" customHeight="1" x14ac:dyDescent="0.2">
      <c r="B88" s="131"/>
      <c r="C88" s="108"/>
      <c r="D88" s="132"/>
      <c r="E88" s="132"/>
      <c r="F88" s="132"/>
      <c r="G88" s="132"/>
      <c r="H88" s="132"/>
      <c r="I88" s="132"/>
      <c r="J88" s="132"/>
      <c r="K88" s="132"/>
      <c r="L88" s="132"/>
      <c r="M88" s="132"/>
      <c r="N88" s="132"/>
      <c r="O88" s="132"/>
      <c r="P88" s="132"/>
      <c r="Q88" s="133"/>
      <c r="R88" s="134"/>
      <c r="S88" s="132"/>
      <c r="T88" s="132"/>
      <c r="U88" s="135"/>
      <c r="V88" s="132"/>
      <c r="W88" s="132"/>
      <c r="X88" s="132"/>
      <c r="Y88" s="132"/>
    </row>
    <row r="89" spans="2:25" s="96" customFormat="1" ht="30" customHeight="1" x14ac:dyDescent="0.2">
      <c r="B89" s="131"/>
      <c r="C89" s="108"/>
      <c r="D89" s="132"/>
      <c r="E89" s="132"/>
      <c r="F89" s="132"/>
      <c r="G89" s="132"/>
      <c r="H89" s="132"/>
      <c r="I89" s="132"/>
      <c r="J89" s="132"/>
      <c r="K89" s="132"/>
      <c r="L89" s="132"/>
      <c r="M89" s="132"/>
      <c r="N89" s="132"/>
      <c r="O89" s="132"/>
      <c r="P89" s="132"/>
      <c r="Q89" s="133"/>
      <c r="R89" s="134"/>
      <c r="S89" s="132"/>
      <c r="T89" s="132"/>
      <c r="U89" s="135"/>
      <c r="V89" s="132"/>
      <c r="W89" s="132"/>
      <c r="X89" s="132"/>
      <c r="Y89" s="132"/>
    </row>
    <row r="90" spans="2:25" s="146" customFormat="1" ht="30" customHeight="1" x14ac:dyDescent="0.2">
      <c r="B90" s="131"/>
      <c r="C90" s="108"/>
      <c r="D90" s="132"/>
      <c r="E90" s="132"/>
      <c r="F90" s="132"/>
      <c r="G90" s="132"/>
      <c r="H90" s="132"/>
      <c r="I90" s="132"/>
      <c r="J90" s="132"/>
      <c r="K90" s="132"/>
      <c r="L90" s="132"/>
      <c r="M90" s="132"/>
      <c r="N90" s="132"/>
      <c r="O90" s="132"/>
      <c r="P90" s="132"/>
      <c r="Q90" s="133"/>
      <c r="R90" s="134"/>
      <c r="S90" s="132"/>
      <c r="T90" s="132"/>
      <c r="U90" s="135"/>
      <c r="V90" s="145"/>
      <c r="W90" s="145"/>
      <c r="X90" s="145"/>
      <c r="Y90" s="145"/>
    </row>
    <row r="91" spans="2:25" s="146" customFormat="1" ht="30" customHeight="1" x14ac:dyDescent="0.2">
      <c r="B91" s="131"/>
      <c r="C91" s="108"/>
      <c r="D91" s="132"/>
      <c r="E91" s="132"/>
      <c r="F91" s="132"/>
      <c r="G91" s="132"/>
      <c r="H91" s="132"/>
      <c r="I91" s="132"/>
      <c r="J91" s="132"/>
      <c r="K91" s="132"/>
      <c r="L91" s="132"/>
      <c r="M91" s="132"/>
      <c r="N91" s="132"/>
      <c r="O91" s="132"/>
      <c r="P91" s="132"/>
      <c r="Q91" s="133"/>
      <c r="R91" s="134"/>
      <c r="S91" s="132"/>
      <c r="T91" s="132"/>
      <c r="U91" s="135"/>
      <c r="V91" s="145"/>
      <c r="W91" s="145"/>
      <c r="X91" s="145"/>
      <c r="Y91" s="145"/>
    </row>
    <row r="92" spans="2:25" s="146" customFormat="1" ht="30" customHeight="1" x14ac:dyDescent="0.2">
      <c r="B92" s="131"/>
      <c r="C92" s="135"/>
      <c r="D92" s="132"/>
      <c r="E92" s="132"/>
      <c r="F92" s="132"/>
      <c r="G92" s="132"/>
      <c r="H92" s="132"/>
      <c r="I92" s="132"/>
      <c r="J92" s="132"/>
      <c r="K92" s="132"/>
      <c r="L92" s="132"/>
      <c r="M92" s="132"/>
      <c r="N92" s="132"/>
      <c r="O92" s="132"/>
      <c r="P92" s="132"/>
      <c r="Q92" s="137"/>
      <c r="R92" s="134"/>
      <c r="S92" s="132"/>
      <c r="T92" s="132"/>
      <c r="U92" s="135"/>
      <c r="V92" s="145"/>
      <c r="W92" s="145"/>
      <c r="X92" s="145"/>
      <c r="Y92" s="145"/>
    </row>
    <row r="93" spans="2:25" s="146" customFormat="1" ht="30" customHeight="1" x14ac:dyDescent="0.2">
      <c r="B93" s="131"/>
      <c r="C93" s="135"/>
      <c r="D93" s="132"/>
      <c r="E93" s="132"/>
      <c r="F93" s="132"/>
      <c r="G93" s="132"/>
      <c r="H93" s="132"/>
      <c r="I93" s="132"/>
      <c r="J93" s="132"/>
      <c r="K93" s="132"/>
      <c r="L93" s="132"/>
      <c r="M93" s="132"/>
      <c r="N93" s="132"/>
      <c r="O93" s="132"/>
      <c r="P93" s="132"/>
      <c r="Q93" s="137"/>
      <c r="R93" s="134"/>
      <c r="S93" s="132"/>
      <c r="T93" s="132"/>
      <c r="U93" s="135"/>
      <c r="V93" s="145"/>
      <c r="W93" s="145"/>
      <c r="X93" s="145"/>
      <c r="Y93" s="145"/>
    </row>
  </sheetData>
  <mergeCells count="8">
    <mergeCell ref="B10:C10"/>
    <mergeCell ref="B2:B3"/>
    <mergeCell ref="C2:R2"/>
    <mergeCell ref="C3:R3"/>
    <mergeCell ref="B4:C4"/>
    <mergeCell ref="B8:B9"/>
    <mergeCell ref="C8:R8"/>
    <mergeCell ref="C9:R9"/>
  </mergeCells>
  <hyperlinks>
    <hyperlink ref="C2" location="Samf9" display="← Till sammanställningen" xr:uid="{DFA4F4D0-ECF0-4103-A998-91D17D2A8F5B}"/>
    <hyperlink ref="C1" location="Översikt!A1" display="← Till Översikt" xr:uid="{8F836C4C-E515-42D9-A89A-15152B20B274}"/>
    <hyperlink ref="C8:R8" location="Samf10" display="Tidsuppskattning" xr:uid="{88E2F8D8-41E2-43F4-B142-9CD95D13FA42}"/>
  </hyperlinks>
  <pageMargins left="0.25" right="0.25" top="0.75" bottom="0.75" header="0.3" footer="0.3"/>
  <pageSetup paperSize="9" scale="77" fitToWidth="0" orientation="landscape" r:id="rId1"/>
  <ignoredErrors>
    <ignoredError sqref="Q5:Q6 Q11:Q12"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A1D39-4B8D-4C0A-A6F9-B36C3D9687CA}">
  <sheetPr codeName="Sheet15">
    <tabColor theme="4" tint="0.59999389629810485"/>
  </sheetPr>
  <dimension ref="B1:U121"/>
  <sheetViews>
    <sheetView showGridLines="0" zoomScale="103" zoomScaleNormal="100" workbookViewId="0">
      <pane ySplit="1" topLeftCell="A2" activePane="bottomLeft" state="frozen"/>
      <selection pane="bottomLeft" activeCell="K11" sqref="K11"/>
    </sheetView>
  </sheetViews>
  <sheetFormatPr defaultRowHeight="30" customHeight="1" x14ac:dyDescent="0.2"/>
  <cols>
    <col min="1" max="1" width="3" style="95" customWidth="1"/>
    <col min="2" max="2" width="6.85546875" style="131" customWidth="1"/>
    <col min="3" max="3" width="54.42578125" style="135" customWidth="1"/>
    <col min="4" max="4" width="15.5703125" style="145" customWidth="1"/>
    <col min="5" max="5" width="12.140625" style="132" customWidth="1"/>
    <col min="6" max="6" width="17.42578125" style="132" bestFit="1" customWidth="1"/>
    <col min="7" max="17" width="12.140625" style="135" customWidth="1"/>
    <col min="18" max="21" width="9.140625" style="135"/>
    <col min="22" max="256" width="9.140625" style="95"/>
    <col min="257" max="257" width="3" style="95" customWidth="1"/>
    <col min="258" max="258" width="6.85546875" style="95" customWidth="1"/>
    <col min="259" max="259" width="54.42578125" style="95" customWidth="1"/>
    <col min="260" max="260" width="15.5703125" style="95" customWidth="1"/>
    <col min="261" max="261" width="12.140625" style="95" customWidth="1"/>
    <col min="262" max="262" width="17.42578125" style="95" bestFit="1" customWidth="1"/>
    <col min="263" max="273" width="12.140625" style="95" customWidth="1"/>
    <col min="274" max="512" width="9.140625" style="95"/>
    <col min="513" max="513" width="3" style="95" customWidth="1"/>
    <col min="514" max="514" width="6.85546875" style="95" customWidth="1"/>
    <col min="515" max="515" width="54.42578125" style="95" customWidth="1"/>
    <col min="516" max="516" width="15.5703125" style="95" customWidth="1"/>
    <col min="517" max="517" width="12.140625" style="95" customWidth="1"/>
    <col min="518" max="518" width="17.42578125" style="95" bestFit="1" customWidth="1"/>
    <col min="519" max="529" width="12.140625" style="95" customWidth="1"/>
    <col min="530" max="768" width="9.140625" style="95"/>
    <col min="769" max="769" width="3" style="95" customWidth="1"/>
    <col min="770" max="770" width="6.85546875" style="95" customWidth="1"/>
    <col min="771" max="771" width="54.42578125" style="95" customWidth="1"/>
    <col min="772" max="772" width="15.5703125" style="95" customWidth="1"/>
    <col min="773" max="773" width="12.140625" style="95" customWidth="1"/>
    <col min="774" max="774" width="17.42578125" style="95" bestFit="1" customWidth="1"/>
    <col min="775" max="785" width="12.140625" style="95" customWidth="1"/>
    <col min="786" max="1024" width="9.140625" style="95"/>
    <col min="1025" max="1025" width="3" style="95" customWidth="1"/>
    <col min="1026" max="1026" width="6.85546875" style="95" customWidth="1"/>
    <col min="1027" max="1027" width="54.42578125" style="95" customWidth="1"/>
    <col min="1028" max="1028" width="15.5703125" style="95" customWidth="1"/>
    <col min="1029" max="1029" width="12.140625" style="95" customWidth="1"/>
    <col min="1030" max="1030" width="17.42578125" style="95" bestFit="1" customWidth="1"/>
    <col min="1031" max="1041" width="12.140625" style="95" customWidth="1"/>
    <col min="1042" max="1280" width="9.140625" style="95"/>
    <col min="1281" max="1281" width="3" style="95" customWidth="1"/>
    <col min="1282" max="1282" width="6.85546875" style="95" customWidth="1"/>
    <col min="1283" max="1283" width="54.42578125" style="95" customWidth="1"/>
    <col min="1284" max="1284" width="15.5703125" style="95" customWidth="1"/>
    <col min="1285" max="1285" width="12.140625" style="95" customWidth="1"/>
    <col min="1286" max="1286" width="17.42578125" style="95" bestFit="1" customWidth="1"/>
    <col min="1287" max="1297" width="12.140625" style="95" customWidth="1"/>
    <col min="1298" max="1536" width="9.140625" style="95"/>
    <col min="1537" max="1537" width="3" style="95" customWidth="1"/>
    <col min="1538" max="1538" width="6.85546875" style="95" customWidth="1"/>
    <col min="1539" max="1539" width="54.42578125" style="95" customWidth="1"/>
    <col min="1540" max="1540" width="15.5703125" style="95" customWidth="1"/>
    <col min="1541" max="1541" width="12.140625" style="95" customWidth="1"/>
    <col min="1542" max="1542" width="17.42578125" style="95" bestFit="1" customWidth="1"/>
    <col min="1543" max="1553" width="12.140625" style="95" customWidth="1"/>
    <col min="1554" max="1792" width="9.140625" style="95"/>
    <col min="1793" max="1793" width="3" style="95" customWidth="1"/>
    <col min="1794" max="1794" width="6.85546875" style="95" customWidth="1"/>
    <col min="1795" max="1795" width="54.42578125" style="95" customWidth="1"/>
    <col min="1796" max="1796" width="15.5703125" style="95" customWidth="1"/>
    <col min="1797" max="1797" width="12.140625" style="95" customWidth="1"/>
    <col min="1798" max="1798" width="17.42578125" style="95" bestFit="1" customWidth="1"/>
    <col min="1799" max="1809" width="12.140625" style="95" customWidth="1"/>
    <col min="1810" max="2048" width="9.140625" style="95"/>
    <col min="2049" max="2049" width="3" style="95" customWidth="1"/>
    <col min="2050" max="2050" width="6.85546875" style="95" customWidth="1"/>
    <col min="2051" max="2051" width="54.42578125" style="95" customWidth="1"/>
    <col min="2052" max="2052" width="15.5703125" style="95" customWidth="1"/>
    <col min="2053" max="2053" width="12.140625" style="95" customWidth="1"/>
    <col min="2054" max="2054" width="17.42578125" style="95" bestFit="1" customWidth="1"/>
    <col min="2055" max="2065" width="12.140625" style="95" customWidth="1"/>
    <col min="2066" max="2304" width="9.140625" style="95"/>
    <col min="2305" max="2305" width="3" style="95" customWidth="1"/>
    <col min="2306" max="2306" width="6.85546875" style="95" customWidth="1"/>
    <col min="2307" max="2307" width="54.42578125" style="95" customWidth="1"/>
    <col min="2308" max="2308" width="15.5703125" style="95" customWidth="1"/>
    <col min="2309" max="2309" width="12.140625" style="95" customWidth="1"/>
    <col min="2310" max="2310" width="17.42578125" style="95" bestFit="1" customWidth="1"/>
    <col min="2311" max="2321" width="12.140625" style="95" customWidth="1"/>
    <col min="2322" max="2560" width="9.140625" style="95"/>
    <col min="2561" max="2561" width="3" style="95" customWidth="1"/>
    <col min="2562" max="2562" width="6.85546875" style="95" customWidth="1"/>
    <col min="2563" max="2563" width="54.42578125" style="95" customWidth="1"/>
    <col min="2564" max="2564" width="15.5703125" style="95" customWidth="1"/>
    <col min="2565" max="2565" width="12.140625" style="95" customWidth="1"/>
    <col min="2566" max="2566" width="17.42578125" style="95" bestFit="1" customWidth="1"/>
    <col min="2567" max="2577" width="12.140625" style="95" customWidth="1"/>
    <col min="2578" max="2816" width="9.140625" style="95"/>
    <col min="2817" max="2817" width="3" style="95" customWidth="1"/>
    <col min="2818" max="2818" width="6.85546875" style="95" customWidth="1"/>
    <col min="2819" max="2819" width="54.42578125" style="95" customWidth="1"/>
    <col min="2820" max="2820" width="15.5703125" style="95" customWidth="1"/>
    <col min="2821" max="2821" width="12.140625" style="95" customWidth="1"/>
    <col min="2822" max="2822" width="17.42578125" style="95" bestFit="1" customWidth="1"/>
    <col min="2823" max="2833" width="12.140625" style="95" customWidth="1"/>
    <col min="2834" max="3072" width="9.140625" style="95"/>
    <col min="3073" max="3073" width="3" style="95" customWidth="1"/>
    <col min="3074" max="3074" width="6.85546875" style="95" customWidth="1"/>
    <col min="3075" max="3075" width="54.42578125" style="95" customWidth="1"/>
    <col min="3076" max="3076" width="15.5703125" style="95" customWidth="1"/>
    <col min="3077" max="3077" width="12.140625" style="95" customWidth="1"/>
    <col min="3078" max="3078" width="17.42578125" style="95" bestFit="1" customWidth="1"/>
    <col min="3079" max="3089" width="12.140625" style="95" customWidth="1"/>
    <col min="3090" max="3328" width="9.140625" style="95"/>
    <col min="3329" max="3329" width="3" style="95" customWidth="1"/>
    <col min="3330" max="3330" width="6.85546875" style="95" customWidth="1"/>
    <col min="3331" max="3331" width="54.42578125" style="95" customWidth="1"/>
    <col min="3332" max="3332" width="15.5703125" style="95" customWidth="1"/>
    <col min="3333" max="3333" width="12.140625" style="95" customWidth="1"/>
    <col min="3334" max="3334" width="17.42578125" style="95" bestFit="1" customWidth="1"/>
    <col min="3335" max="3345" width="12.140625" style="95" customWidth="1"/>
    <col min="3346" max="3584" width="9.140625" style="95"/>
    <col min="3585" max="3585" width="3" style="95" customWidth="1"/>
    <col min="3586" max="3586" width="6.85546875" style="95" customWidth="1"/>
    <col min="3587" max="3587" width="54.42578125" style="95" customWidth="1"/>
    <col min="3588" max="3588" width="15.5703125" style="95" customWidth="1"/>
    <col min="3589" max="3589" width="12.140625" style="95" customWidth="1"/>
    <col min="3590" max="3590" width="17.42578125" style="95" bestFit="1" customWidth="1"/>
    <col min="3591" max="3601" width="12.140625" style="95" customWidth="1"/>
    <col min="3602" max="3840" width="9.140625" style="95"/>
    <col min="3841" max="3841" width="3" style="95" customWidth="1"/>
    <col min="3842" max="3842" width="6.85546875" style="95" customWidth="1"/>
    <col min="3843" max="3843" width="54.42578125" style="95" customWidth="1"/>
    <col min="3844" max="3844" width="15.5703125" style="95" customWidth="1"/>
    <col min="3845" max="3845" width="12.140625" style="95" customWidth="1"/>
    <col min="3846" max="3846" width="17.42578125" style="95" bestFit="1" customWidth="1"/>
    <col min="3847" max="3857" width="12.140625" style="95" customWidth="1"/>
    <col min="3858" max="4096" width="9.140625" style="95"/>
    <col min="4097" max="4097" width="3" style="95" customWidth="1"/>
    <col min="4098" max="4098" width="6.85546875" style="95" customWidth="1"/>
    <col min="4099" max="4099" width="54.42578125" style="95" customWidth="1"/>
    <col min="4100" max="4100" width="15.5703125" style="95" customWidth="1"/>
    <col min="4101" max="4101" width="12.140625" style="95" customWidth="1"/>
    <col min="4102" max="4102" width="17.42578125" style="95" bestFit="1" customWidth="1"/>
    <col min="4103" max="4113" width="12.140625" style="95" customWidth="1"/>
    <col min="4114" max="4352" width="9.140625" style="95"/>
    <col min="4353" max="4353" width="3" style="95" customWidth="1"/>
    <col min="4354" max="4354" width="6.85546875" style="95" customWidth="1"/>
    <col min="4355" max="4355" width="54.42578125" style="95" customWidth="1"/>
    <col min="4356" max="4356" width="15.5703125" style="95" customWidth="1"/>
    <col min="4357" max="4357" width="12.140625" style="95" customWidth="1"/>
    <col min="4358" max="4358" width="17.42578125" style="95" bestFit="1" customWidth="1"/>
    <col min="4359" max="4369" width="12.140625" style="95" customWidth="1"/>
    <col min="4370" max="4608" width="9.140625" style="95"/>
    <col min="4609" max="4609" width="3" style="95" customWidth="1"/>
    <col min="4610" max="4610" width="6.85546875" style="95" customWidth="1"/>
    <col min="4611" max="4611" width="54.42578125" style="95" customWidth="1"/>
    <col min="4612" max="4612" width="15.5703125" style="95" customWidth="1"/>
    <col min="4613" max="4613" width="12.140625" style="95" customWidth="1"/>
    <col min="4614" max="4614" width="17.42578125" style="95" bestFit="1" customWidth="1"/>
    <col min="4615" max="4625" width="12.140625" style="95" customWidth="1"/>
    <col min="4626" max="4864" width="9.140625" style="95"/>
    <col min="4865" max="4865" width="3" style="95" customWidth="1"/>
    <col min="4866" max="4866" width="6.85546875" style="95" customWidth="1"/>
    <col min="4867" max="4867" width="54.42578125" style="95" customWidth="1"/>
    <col min="4868" max="4868" width="15.5703125" style="95" customWidth="1"/>
    <col min="4869" max="4869" width="12.140625" style="95" customWidth="1"/>
    <col min="4870" max="4870" width="17.42578125" style="95" bestFit="1" customWidth="1"/>
    <col min="4871" max="4881" width="12.140625" style="95" customWidth="1"/>
    <col min="4882" max="5120" width="9.140625" style="95"/>
    <col min="5121" max="5121" width="3" style="95" customWidth="1"/>
    <col min="5122" max="5122" width="6.85546875" style="95" customWidth="1"/>
    <col min="5123" max="5123" width="54.42578125" style="95" customWidth="1"/>
    <col min="5124" max="5124" width="15.5703125" style="95" customWidth="1"/>
    <col min="5125" max="5125" width="12.140625" style="95" customWidth="1"/>
    <col min="5126" max="5126" width="17.42578125" style="95" bestFit="1" customWidth="1"/>
    <col min="5127" max="5137" width="12.140625" style="95" customWidth="1"/>
    <col min="5138" max="5376" width="9.140625" style="95"/>
    <col min="5377" max="5377" width="3" style="95" customWidth="1"/>
    <col min="5378" max="5378" width="6.85546875" style="95" customWidth="1"/>
    <col min="5379" max="5379" width="54.42578125" style="95" customWidth="1"/>
    <col min="5380" max="5380" width="15.5703125" style="95" customWidth="1"/>
    <col min="5381" max="5381" width="12.140625" style="95" customWidth="1"/>
    <col min="5382" max="5382" width="17.42578125" style="95" bestFit="1" customWidth="1"/>
    <col min="5383" max="5393" width="12.140625" style="95" customWidth="1"/>
    <col min="5394" max="5632" width="9.140625" style="95"/>
    <col min="5633" max="5633" width="3" style="95" customWidth="1"/>
    <col min="5634" max="5634" width="6.85546875" style="95" customWidth="1"/>
    <col min="5635" max="5635" width="54.42578125" style="95" customWidth="1"/>
    <col min="5636" max="5636" width="15.5703125" style="95" customWidth="1"/>
    <col min="5637" max="5637" width="12.140625" style="95" customWidth="1"/>
    <col min="5638" max="5638" width="17.42578125" style="95" bestFit="1" customWidth="1"/>
    <col min="5639" max="5649" width="12.140625" style="95" customWidth="1"/>
    <col min="5650" max="5888" width="9.140625" style="95"/>
    <col min="5889" max="5889" width="3" style="95" customWidth="1"/>
    <col min="5890" max="5890" width="6.85546875" style="95" customWidth="1"/>
    <col min="5891" max="5891" width="54.42578125" style="95" customWidth="1"/>
    <col min="5892" max="5892" width="15.5703125" style="95" customWidth="1"/>
    <col min="5893" max="5893" width="12.140625" style="95" customWidth="1"/>
    <col min="5894" max="5894" width="17.42578125" style="95" bestFit="1" customWidth="1"/>
    <col min="5895" max="5905" width="12.140625" style="95" customWidth="1"/>
    <col min="5906" max="6144" width="9.140625" style="95"/>
    <col min="6145" max="6145" width="3" style="95" customWidth="1"/>
    <col min="6146" max="6146" width="6.85546875" style="95" customWidth="1"/>
    <col min="6147" max="6147" width="54.42578125" style="95" customWidth="1"/>
    <col min="6148" max="6148" width="15.5703125" style="95" customWidth="1"/>
    <col min="6149" max="6149" width="12.140625" style="95" customWidth="1"/>
    <col min="6150" max="6150" width="17.42578125" style="95" bestFit="1" customWidth="1"/>
    <col min="6151" max="6161" width="12.140625" style="95" customWidth="1"/>
    <col min="6162" max="6400" width="9.140625" style="95"/>
    <col min="6401" max="6401" width="3" style="95" customWidth="1"/>
    <col min="6402" max="6402" width="6.85546875" style="95" customWidth="1"/>
    <col min="6403" max="6403" width="54.42578125" style="95" customWidth="1"/>
    <col min="6404" max="6404" width="15.5703125" style="95" customWidth="1"/>
    <col min="6405" max="6405" width="12.140625" style="95" customWidth="1"/>
    <col min="6406" max="6406" width="17.42578125" style="95" bestFit="1" customWidth="1"/>
    <col min="6407" max="6417" width="12.140625" style="95" customWidth="1"/>
    <col min="6418" max="6656" width="9.140625" style="95"/>
    <col min="6657" max="6657" width="3" style="95" customWidth="1"/>
    <col min="6658" max="6658" width="6.85546875" style="95" customWidth="1"/>
    <col min="6659" max="6659" width="54.42578125" style="95" customWidth="1"/>
    <col min="6660" max="6660" width="15.5703125" style="95" customWidth="1"/>
    <col min="6661" max="6661" width="12.140625" style="95" customWidth="1"/>
    <col min="6662" max="6662" width="17.42578125" style="95" bestFit="1" customWidth="1"/>
    <col min="6663" max="6673" width="12.140625" style="95" customWidth="1"/>
    <col min="6674" max="6912" width="9.140625" style="95"/>
    <col min="6913" max="6913" width="3" style="95" customWidth="1"/>
    <col min="6914" max="6914" width="6.85546875" style="95" customWidth="1"/>
    <col min="6915" max="6915" width="54.42578125" style="95" customWidth="1"/>
    <col min="6916" max="6916" width="15.5703125" style="95" customWidth="1"/>
    <col min="6917" max="6917" width="12.140625" style="95" customWidth="1"/>
    <col min="6918" max="6918" width="17.42578125" style="95" bestFit="1" customWidth="1"/>
    <col min="6919" max="6929" width="12.140625" style="95" customWidth="1"/>
    <col min="6930" max="7168" width="9.140625" style="95"/>
    <col min="7169" max="7169" width="3" style="95" customWidth="1"/>
    <col min="7170" max="7170" width="6.85546875" style="95" customWidth="1"/>
    <col min="7171" max="7171" width="54.42578125" style="95" customWidth="1"/>
    <col min="7172" max="7172" width="15.5703125" style="95" customWidth="1"/>
    <col min="7173" max="7173" width="12.140625" style="95" customWidth="1"/>
    <col min="7174" max="7174" width="17.42578125" style="95" bestFit="1" customWidth="1"/>
    <col min="7175" max="7185" width="12.140625" style="95" customWidth="1"/>
    <col min="7186" max="7424" width="9.140625" style="95"/>
    <col min="7425" max="7425" width="3" style="95" customWidth="1"/>
    <col min="7426" max="7426" width="6.85546875" style="95" customWidth="1"/>
    <col min="7427" max="7427" width="54.42578125" style="95" customWidth="1"/>
    <col min="7428" max="7428" width="15.5703125" style="95" customWidth="1"/>
    <col min="7429" max="7429" width="12.140625" style="95" customWidth="1"/>
    <col min="7430" max="7430" width="17.42578125" style="95" bestFit="1" customWidth="1"/>
    <col min="7431" max="7441" width="12.140625" style="95" customWidth="1"/>
    <col min="7442" max="7680" width="9.140625" style="95"/>
    <col min="7681" max="7681" width="3" style="95" customWidth="1"/>
    <col min="7682" max="7682" width="6.85546875" style="95" customWidth="1"/>
    <col min="7683" max="7683" width="54.42578125" style="95" customWidth="1"/>
    <col min="7684" max="7684" width="15.5703125" style="95" customWidth="1"/>
    <col min="7685" max="7685" width="12.140625" style="95" customWidth="1"/>
    <col min="7686" max="7686" width="17.42578125" style="95" bestFit="1" customWidth="1"/>
    <col min="7687" max="7697" width="12.140625" style="95" customWidth="1"/>
    <col min="7698" max="7936" width="9.140625" style="95"/>
    <col min="7937" max="7937" width="3" style="95" customWidth="1"/>
    <col min="7938" max="7938" width="6.85546875" style="95" customWidth="1"/>
    <col min="7939" max="7939" width="54.42578125" style="95" customWidth="1"/>
    <col min="7940" max="7940" width="15.5703125" style="95" customWidth="1"/>
    <col min="7941" max="7941" width="12.140625" style="95" customWidth="1"/>
    <col min="7942" max="7942" width="17.42578125" style="95" bestFit="1" customWidth="1"/>
    <col min="7943" max="7953" width="12.140625" style="95" customWidth="1"/>
    <col min="7954" max="8192" width="9.140625" style="95"/>
    <col min="8193" max="8193" width="3" style="95" customWidth="1"/>
    <col min="8194" max="8194" width="6.85546875" style="95" customWidth="1"/>
    <col min="8195" max="8195" width="54.42578125" style="95" customWidth="1"/>
    <col min="8196" max="8196" width="15.5703125" style="95" customWidth="1"/>
    <col min="8197" max="8197" width="12.140625" style="95" customWidth="1"/>
    <col min="8198" max="8198" width="17.42578125" style="95" bestFit="1" customWidth="1"/>
    <col min="8199" max="8209" width="12.140625" style="95" customWidth="1"/>
    <col min="8210" max="8448" width="9.140625" style="95"/>
    <col min="8449" max="8449" width="3" style="95" customWidth="1"/>
    <col min="8450" max="8450" width="6.85546875" style="95" customWidth="1"/>
    <col min="8451" max="8451" width="54.42578125" style="95" customWidth="1"/>
    <col min="8452" max="8452" width="15.5703125" style="95" customWidth="1"/>
    <col min="8453" max="8453" width="12.140625" style="95" customWidth="1"/>
    <col min="8454" max="8454" width="17.42578125" style="95" bestFit="1" customWidth="1"/>
    <col min="8455" max="8465" width="12.140625" style="95" customWidth="1"/>
    <col min="8466" max="8704" width="9.140625" style="95"/>
    <col min="8705" max="8705" width="3" style="95" customWidth="1"/>
    <col min="8706" max="8706" width="6.85546875" style="95" customWidth="1"/>
    <col min="8707" max="8707" width="54.42578125" style="95" customWidth="1"/>
    <col min="8708" max="8708" width="15.5703125" style="95" customWidth="1"/>
    <col min="8709" max="8709" width="12.140625" style="95" customWidth="1"/>
    <col min="8710" max="8710" width="17.42578125" style="95" bestFit="1" customWidth="1"/>
    <col min="8711" max="8721" width="12.140625" style="95" customWidth="1"/>
    <col min="8722" max="8960" width="9.140625" style="95"/>
    <col min="8961" max="8961" width="3" style="95" customWidth="1"/>
    <col min="8962" max="8962" width="6.85546875" style="95" customWidth="1"/>
    <col min="8963" max="8963" width="54.42578125" style="95" customWidth="1"/>
    <col min="8964" max="8964" width="15.5703125" style="95" customWidth="1"/>
    <col min="8965" max="8965" width="12.140625" style="95" customWidth="1"/>
    <col min="8966" max="8966" width="17.42578125" style="95" bestFit="1" customWidth="1"/>
    <col min="8967" max="8977" width="12.140625" style="95" customWidth="1"/>
    <col min="8978" max="9216" width="9.140625" style="95"/>
    <col min="9217" max="9217" width="3" style="95" customWidth="1"/>
    <col min="9218" max="9218" width="6.85546875" style="95" customWidth="1"/>
    <col min="9219" max="9219" width="54.42578125" style="95" customWidth="1"/>
    <col min="9220" max="9220" width="15.5703125" style="95" customWidth="1"/>
    <col min="9221" max="9221" width="12.140625" style="95" customWidth="1"/>
    <col min="9222" max="9222" width="17.42578125" style="95" bestFit="1" customWidth="1"/>
    <col min="9223" max="9233" width="12.140625" style="95" customWidth="1"/>
    <col min="9234" max="9472" width="9.140625" style="95"/>
    <col min="9473" max="9473" width="3" style="95" customWidth="1"/>
    <col min="9474" max="9474" width="6.85546875" style="95" customWidth="1"/>
    <col min="9475" max="9475" width="54.42578125" style="95" customWidth="1"/>
    <col min="9476" max="9476" width="15.5703125" style="95" customWidth="1"/>
    <col min="9477" max="9477" width="12.140625" style="95" customWidth="1"/>
    <col min="9478" max="9478" width="17.42578125" style="95" bestFit="1" customWidth="1"/>
    <col min="9479" max="9489" width="12.140625" style="95" customWidth="1"/>
    <col min="9490" max="9728" width="9.140625" style="95"/>
    <col min="9729" max="9729" width="3" style="95" customWidth="1"/>
    <col min="9730" max="9730" width="6.85546875" style="95" customWidth="1"/>
    <col min="9731" max="9731" width="54.42578125" style="95" customWidth="1"/>
    <col min="9732" max="9732" width="15.5703125" style="95" customWidth="1"/>
    <col min="9733" max="9733" width="12.140625" style="95" customWidth="1"/>
    <col min="9734" max="9734" width="17.42578125" style="95" bestFit="1" customWidth="1"/>
    <col min="9735" max="9745" width="12.140625" style="95" customWidth="1"/>
    <col min="9746" max="9984" width="9.140625" style="95"/>
    <col min="9985" max="9985" width="3" style="95" customWidth="1"/>
    <col min="9986" max="9986" width="6.85546875" style="95" customWidth="1"/>
    <col min="9987" max="9987" width="54.42578125" style="95" customWidth="1"/>
    <col min="9988" max="9988" width="15.5703125" style="95" customWidth="1"/>
    <col min="9989" max="9989" width="12.140625" style="95" customWidth="1"/>
    <col min="9990" max="9990" width="17.42578125" style="95" bestFit="1" customWidth="1"/>
    <col min="9991" max="10001" width="12.140625" style="95" customWidth="1"/>
    <col min="10002" max="10240" width="9.140625" style="95"/>
    <col min="10241" max="10241" width="3" style="95" customWidth="1"/>
    <col min="10242" max="10242" width="6.85546875" style="95" customWidth="1"/>
    <col min="10243" max="10243" width="54.42578125" style="95" customWidth="1"/>
    <col min="10244" max="10244" width="15.5703125" style="95" customWidth="1"/>
    <col min="10245" max="10245" width="12.140625" style="95" customWidth="1"/>
    <col min="10246" max="10246" width="17.42578125" style="95" bestFit="1" customWidth="1"/>
    <col min="10247" max="10257" width="12.140625" style="95" customWidth="1"/>
    <col min="10258" max="10496" width="9.140625" style="95"/>
    <col min="10497" max="10497" width="3" style="95" customWidth="1"/>
    <col min="10498" max="10498" width="6.85546875" style="95" customWidth="1"/>
    <col min="10499" max="10499" width="54.42578125" style="95" customWidth="1"/>
    <col min="10500" max="10500" width="15.5703125" style="95" customWidth="1"/>
    <col min="10501" max="10501" width="12.140625" style="95" customWidth="1"/>
    <col min="10502" max="10502" width="17.42578125" style="95" bestFit="1" customWidth="1"/>
    <col min="10503" max="10513" width="12.140625" style="95" customWidth="1"/>
    <col min="10514" max="10752" width="9.140625" style="95"/>
    <col min="10753" max="10753" width="3" style="95" customWidth="1"/>
    <col min="10754" max="10754" width="6.85546875" style="95" customWidth="1"/>
    <col min="10755" max="10755" width="54.42578125" style="95" customWidth="1"/>
    <col min="10756" max="10756" width="15.5703125" style="95" customWidth="1"/>
    <col min="10757" max="10757" width="12.140625" style="95" customWidth="1"/>
    <col min="10758" max="10758" width="17.42578125" style="95" bestFit="1" customWidth="1"/>
    <col min="10759" max="10769" width="12.140625" style="95" customWidth="1"/>
    <col min="10770" max="11008" width="9.140625" style="95"/>
    <col min="11009" max="11009" width="3" style="95" customWidth="1"/>
    <col min="11010" max="11010" width="6.85546875" style="95" customWidth="1"/>
    <col min="11011" max="11011" width="54.42578125" style="95" customWidth="1"/>
    <col min="11012" max="11012" width="15.5703125" style="95" customWidth="1"/>
    <col min="11013" max="11013" width="12.140625" style="95" customWidth="1"/>
    <col min="11014" max="11014" width="17.42578125" style="95" bestFit="1" customWidth="1"/>
    <col min="11015" max="11025" width="12.140625" style="95" customWidth="1"/>
    <col min="11026" max="11264" width="9.140625" style="95"/>
    <col min="11265" max="11265" width="3" style="95" customWidth="1"/>
    <col min="11266" max="11266" width="6.85546875" style="95" customWidth="1"/>
    <col min="11267" max="11267" width="54.42578125" style="95" customWidth="1"/>
    <col min="11268" max="11268" width="15.5703125" style="95" customWidth="1"/>
    <col min="11269" max="11269" width="12.140625" style="95" customWidth="1"/>
    <col min="11270" max="11270" width="17.42578125" style="95" bestFit="1" customWidth="1"/>
    <col min="11271" max="11281" width="12.140625" style="95" customWidth="1"/>
    <col min="11282" max="11520" width="9.140625" style="95"/>
    <col min="11521" max="11521" width="3" style="95" customWidth="1"/>
    <col min="11522" max="11522" width="6.85546875" style="95" customWidth="1"/>
    <col min="11523" max="11523" width="54.42578125" style="95" customWidth="1"/>
    <col min="11524" max="11524" width="15.5703125" style="95" customWidth="1"/>
    <col min="11525" max="11525" width="12.140625" style="95" customWidth="1"/>
    <col min="11526" max="11526" width="17.42578125" style="95" bestFit="1" customWidth="1"/>
    <col min="11527" max="11537" width="12.140625" style="95" customWidth="1"/>
    <col min="11538" max="11776" width="9.140625" style="95"/>
    <col min="11777" max="11777" width="3" style="95" customWidth="1"/>
    <col min="11778" max="11778" width="6.85546875" style="95" customWidth="1"/>
    <col min="11779" max="11779" width="54.42578125" style="95" customWidth="1"/>
    <col min="11780" max="11780" width="15.5703125" style="95" customWidth="1"/>
    <col min="11781" max="11781" width="12.140625" style="95" customWidth="1"/>
    <col min="11782" max="11782" width="17.42578125" style="95" bestFit="1" customWidth="1"/>
    <col min="11783" max="11793" width="12.140625" style="95" customWidth="1"/>
    <col min="11794" max="12032" width="9.140625" style="95"/>
    <col min="12033" max="12033" width="3" style="95" customWidth="1"/>
    <col min="12034" max="12034" width="6.85546875" style="95" customWidth="1"/>
    <col min="12035" max="12035" width="54.42578125" style="95" customWidth="1"/>
    <col min="12036" max="12036" width="15.5703125" style="95" customWidth="1"/>
    <col min="12037" max="12037" width="12.140625" style="95" customWidth="1"/>
    <col min="12038" max="12038" width="17.42578125" style="95" bestFit="1" customWidth="1"/>
    <col min="12039" max="12049" width="12.140625" style="95" customWidth="1"/>
    <col min="12050" max="12288" width="9.140625" style="95"/>
    <col min="12289" max="12289" width="3" style="95" customWidth="1"/>
    <col min="12290" max="12290" width="6.85546875" style="95" customWidth="1"/>
    <col min="12291" max="12291" width="54.42578125" style="95" customWidth="1"/>
    <col min="12292" max="12292" width="15.5703125" style="95" customWidth="1"/>
    <col min="12293" max="12293" width="12.140625" style="95" customWidth="1"/>
    <col min="12294" max="12294" width="17.42578125" style="95" bestFit="1" customWidth="1"/>
    <col min="12295" max="12305" width="12.140625" style="95" customWidth="1"/>
    <col min="12306" max="12544" width="9.140625" style="95"/>
    <col min="12545" max="12545" width="3" style="95" customWidth="1"/>
    <col min="12546" max="12546" width="6.85546875" style="95" customWidth="1"/>
    <col min="12547" max="12547" width="54.42578125" style="95" customWidth="1"/>
    <col min="12548" max="12548" width="15.5703125" style="95" customWidth="1"/>
    <col min="12549" max="12549" width="12.140625" style="95" customWidth="1"/>
    <col min="12550" max="12550" width="17.42578125" style="95" bestFit="1" customWidth="1"/>
    <col min="12551" max="12561" width="12.140625" style="95" customWidth="1"/>
    <col min="12562" max="12800" width="9.140625" style="95"/>
    <col min="12801" max="12801" width="3" style="95" customWidth="1"/>
    <col min="12802" max="12802" width="6.85546875" style="95" customWidth="1"/>
    <col min="12803" max="12803" width="54.42578125" style="95" customWidth="1"/>
    <col min="12804" max="12804" width="15.5703125" style="95" customWidth="1"/>
    <col min="12805" max="12805" width="12.140625" style="95" customWidth="1"/>
    <col min="12806" max="12806" width="17.42578125" style="95" bestFit="1" customWidth="1"/>
    <col min="12807" max="12817" width="12.140625" style="95" customWidth="1"/>
    <col min="12818" max="13056" width="9.140625" style="95"/>
    <col min="13057" max="13057" width="3" style="95" customWidth="1"/>
    <col min="13058" max="13058" width="6.85546875" style="95" customWidth="1"/>
    <col min="13059" max="13059" width="54.42578125" style="95" customWidth="1"/>
    <col min="13060" max="13060" width="15.5703125" style="95" customWidth="1"/>
    <col min="13061" max="13061" width="12.140625" style="95" customWidth="1"/>
    <col min="13062" max="13062" width="17.42578125" style="95" bestFit="1" customWidth="1"/>
    <col min="13063" max="13073" width="12.140625" style="95" customWidth="1"/>
    <col min="13074" max="13312" width="9.140625" style="95"/>
    <col min="13313" max="13313" width="3" style="95" customWidth="1"/>
    <col min="13314" max="13314" width="6.85546875" style="95" customWidth="1"/>
    <col min="13315" max="13315" width="54.42578125" style="95" customWidth="1"/>
    <col min="13316" max="13316" width="15.5703125" style="95" customWidth="1"/>
    <col min="13317" max="13317" width="12.140625" style="95" customWidth="1"/>
    <col min="13318" max="13318" width="17.42578125" style="95" bestFit="1" customWidth="1"/>
    <col min="13319" max="13329" width="12.140625" style="95" customWidth="1"/>
    <col min="13330" max="13568" width="9.140625" style="95"/>
    <col min="13569" max="13569" width="3" style="95" customWidth="1"/>
    <col min="13570" max="13570" width="6.85546875" style="95" customWidth="1"/>
    <col min="13571" max="13571" width="54.42578125" style="95" customWidth="1"/>
    <col min="13572" max="13572" width="15.5703125" style="95" customWidth="1"/>
    <col min="13573" max="13573" width="12.140625" style="95" customWidth="1"/>
    <col min="13574" max="13574" width="17.42578125" style="95" bestFit="1" customWidth="1"/>
    <col min="13575" max="13585" width="12.140625" style="95" customWidth="1"/>
    <col min="13586" max="13824" width="9.140625" style="95"/>
    <col min="13825" max="13825" width="3" style="95" customWidth="1"/>
    <col min="13826" max="13826" width="6.85546875" style="95" customWidth="1"/>
    <col min="13827" max="13827" width="54.42578125" style="95" customWidth="1"/>
    <col min="13828" max="13828" width="15.5703125" style="95" customWidth="1"/>
    <col min="13829" max="13829" width="12.140625" style="95" customWidth="1"/>
    <col min="13830" max="13830" width="17.42578125" style="95" bestFit="1" customWidth="1"/>
    <col min="13831" max="13841" width="12.140625" style="95" customWidth="1"/>
    <col min="13842" max="14080" width="9.140625" style="95"/>
    <col min="14081" max="14081" width="3" style="95" customWidth="1"/>
    <col min="14082" max="14082" width="6.85546875" style="95" customWidth="1"/>
    <col min="14083" max="14083" width="54.42578125" style="95" customWidth="1"/>
    <col min="14084" max="14084" width="15.5703125" style="95" customWidth="1"/>
    <col min="14085" max="14085" width="12.140625" style="95" customWidth="1"/>
    <col min="14086" max="14086" width="17.42578125" style="95" bestFit="1" customWidth="1"/>
    <col min="14087" max="14097" width="12.140625" style="95" customWidth="1"/>
    <col min="14098" max="14336" width="9.140625" style="95"/>
    <col min="14337" max="14337" width="3" style="95" customWidth="1"/>
    <col min="14338" max="14338" width="6.85546875" style="95" customWidth="1"/>
    <col min="14339" max="14339" width="54.42578125" style="95" customWidth="1"/>
    <col min="14340" max="14340" width="15.5703125" style="95" customWidth="1"/>
    <col min="14341" max="14341" width="12.140625" style="95" customWidth="1"/>
    <col min="14342" max="14342" width="17.42578125" style="95" bestFit="1" customWidth="1"/>
    <col min="14343" max="14353" width="12.140625" style="95" customWidth="1"/>
    <col min="14354" max="14592" width="9.140625" style="95"/>
    <col min="14593" max="14593" width="3" style="95" customWidth="1"/>
    <col min="14594" max="14594" width="6.85546875" style="95" customWidth="1"/>
    <col min="14595" max="14595" width="54.42578125" style="95" customWidth="1"/>
    <col min="14596" max="14596" width="15.5703125" style="95" customWidth="1"/>
    <col min="14597" max="14597" width="12.140625" style="95" customWidth="1"/>
    <col min="14598" max="14598" width="17.42578125" style="95" bestFit="1" customWidth="1"/>
    <col min="14599" max="14609" width="12.140625" style="95" customWidth="1"/>
    <col min="14610" max="14848" width="9.140625" style="95"/>
    <col min="14849" max="14849" width="3" style="95" customWidth="1"/>
    <col min="14850" max="14850" width="6.85546875" style="95" customWidth="1"/>
    <col min="14851" max="14851" width="54.42578125" style="95" customWidth="1"/>
    <col min="14852" max="14852" width="15.5703125" style="95" customWidth="1"/>
    <col min="14853" max="14853" width="12.140625" style="95" customWidth="1"/>
    <col min="14854" max="14854" width="17.42578125" style="95" bestFit="1" customWidth="1"/>
    <col min="14855" max="14865" width="12.140625" style="95" customWidth="1"/>
    <col min="14866" max="15104" width="9.140625" style="95"/>
    <col min="15105" max="15105" width="3" style="95" customWidth="1"/>
    <col min="15106" max="15106" width="6.85546875" style="95" customWidth="1"/>
    <col min="15107" max="15107" width="54.42578125" style="95" customWidth="1"/>
    <col min="15108" max="15108" width="15.5703125" style="95" customWidth="1"/>
    <col min="15109" max="15109" width="12.140625" style="95" customWidth="1"/>
    <col min="15110" max="15110" width="17.42578125" style="95" bestFit="1" customWidth="1"/>
    <col min="15111" max="15121" width="12.140625" style="95" customWidth="1"/>
    <col min="15122" max="15360" width="9.140625" style="95"/>
    <col min="15361" max="15361" width="3" style="95" customWidth="1"/>
    <col min="15362" max="15362" width="6.85546875" style="95" customWidth="1"/>
    <col min="15363" max="15363" width="54.42578125" style="95" customWidth="1"/>
    <col min="15364" max="15364" width="15.5703125" style="95" customWidth="1"/>
    <col min="15365" max="15365" width="12.140625" style="95" customWidth="1"/>
    <col min="15366" max="15366" width="17.42578125" style="95" bestFit="1" customWidth="1"/>
    <col min="15367" max="15377" width="12.140625" style="95" customWidth="1"/>
    <col min="15378" max="15616" width="9.140625" style="95"/>
    <col min="15617" max="15617" width="3" style="95" customWidth="1"/>
    <col min="15618" max="15618" width="6.85546875" style="95" customWidth="1"/>
    <col min="15619" max="15619" width="54.42578125" style="95" customWidth="1"/>
    <col min="15620" max="15620" width="15.5703125" style="95" customWidth="1"/>
    <col min="15621" max="15621" width="12.140625" style="95" customWidth="1"/>
    <col min="15622" max="15622" width="17.42578125" style="95" bestFit="1" customWidth="1"/>
    <col min="15623" max="15633" width="12.140625" style="95" customWidth="1"/>
    <col min="15634" max="15872" width="9.140625" style="95"/>
    <col min="15873" max="15873" width="3" style="95" customWidth="1"/>
    <col min="15874" max="15874" width="6.85546875" style="95" customWidth="1"/>
    <col min="15875" max="15875" width="54.42578125" style="95" customWidth="1"/>
    <col min="15876" max="15876" width="15.5703125" style="95" customWidth="1"/>
    <col min="15877" max="15877" width="12.140625" style="95" customWidth="1"/>
    <col min="15878" max="15878" width="17.42578125" style="95" bestFit="1" customWidth="1"/>
    <col min="15879" max="15889" width="12.140625" style="95" customWidth="1"/>
    <col min="15890" max="16128" width="9.140625" style="95"/>
    <col min="16129" max="16129" width="3" style="95" customWidth="1"/>
    <col min="16130" max="16130" width="6.85546875" style="95" customWidth="1"/>
    <col min="16131" max="16131" width="54.42578125" style="95" customWidth="1"/>
    <col min="16132" max="16132" width="15.5703125" style="95" customWidth="1"/>
    <col min="16133" max="16133" width="12.140625" style="95" customWidth="1"/>
    <col min="16134" max="16134" width="17.42578125" style="95" bestFit="1" customWidth="1"/>
    <col min="16135" max="16145" width="12.140625" style="95" customWidth="1"/>
    <col min="16146" max="16384" width="9.140625" style="95"/>
  </cols>
  <sheetData>
    <row r="1" spans="2:21" ht="34.15" customHeight="1" x14ac:dyDescent="0.2">
      <c r="B1" s="93"/>
      <c r="C1" s="94" t="s">
        <v>39</v>
      </c>
      <c r="D1" s="146"/>
      <c r="E1" s="96"/>
      <c r="F1" s="96"/>
      <c r="G1" s="95"/>
      <c r="H1" s="95"/>
      <c r="I1" s="95"/>
      <c r="J1" s="95"/>
      <c r="K1" s="95"/>
      <c r="L1" s="95"/>
      <c r="M1" s="95"/>
      <c r="N1" s="95"/>
      <c r="O1" s="95"/>
      <c r="P1" s="95"/>
      <c r="Q1" s="95"/>
      <c r="R1" s="95"/>
      <c r="S1" s="95"/>
      <c r="T1" s="95"/>
      <c r="U1" s="95"/>
    </row>
    <row r="2" spans="2:21" s="96" customFormat="1" ht="30" customHeight="1" x14ac:dyDescent="0.2">
      <c r="B2" s="296" t="str">
        <f>Översikt!$B$13</f>
        <v>A 11</v>
      </c>
      <c r="C2" s="287" t="s">
        <v>40</v>
      </c>
      <c r="D2" s="287"/>
      <c r="E2" s="287"/>
      <c r="F2" s="287"/>
      <c r="G2" s="287"/>
      <c r="H2" s="287"/>
      <c r="I2" s="287"/>
      <c r="J2" s="287"/>
      <c r="K2" s="298"/>
      <c r="L2" s="299"/>
      <c r="M2" s="132"/>
      <c r="N2" s="136"/>
      <c r="O2" s="132"/>
      <c r="P2" s="132"/>
      <c r="Q2" s="135"/>
      <c r="R2" s="132"/>
      <c r="S2" s="132"/>
      <c r="T2" s="132"/>
      <c r="U2" s="132"/>
    </row>
    <row r="3" spans="2:21" s="96" customFormat="1" ht="30" customHeight="1" x14ac:dyDescent="0.2">
      <c r="B3" s="296"/>
      <c r="C3" s="297" t="s">
        <v>144</v>
      </c>
      <c r="D3" s="297"/>
      <c r="E3" s="297"/>
      <c r="F3" s="297"/>
      <c r="G3" s="297"/>
      <c r="H3" s="297"/>
      <c r="I3" s="297"/>
      <c r="J3" s="297"/>
      <c r="K3" s="300"/>
      <c r="L3" s="299"/>
      <c r="M3" s="132"/>
      <c r="N3" s="136"/>
      <c r="O3" s="132"/>
      <c r="P3" s="132"/>
      <c r="Q3" s="135"/>
      <c r="R3" s="132"/>
      <c r="S3" s="132"/>
      <c r="T3" s="132"/>
      <c r="U3" s="132"/>
    </row>
    <row r="4" spans="2:21" s="96" customFormat="1" ht="34.5" customHeight="1" x14ac:dyDescent="0.2">
      <c r="B4" s="284" t="s">
        <v>34</v>
      </c>
      <c r="C4" s="301"/>
      <c r="D4" s="286"/>
      <c r="E4" s="200" t="s">
        <v>42</v>
      </c>
      <c r="F4" s="200" t="s">
        <v>145</v>
      </c>
      <c r="G4" s="200" t="s">
        <v>43</v>
      </c>
      <c r="H4" s="200" t="s">
        <v>50</v>
      </c>
      <c r="I4" s="159" t="s">
        <v>100</v>
      </c>
      <c r="J4" s="150" t="s">
        <v>38</v>
      </c>
      <c r="K4" s="300"/>
      <c r="L4" s="299"/>
      <c r="M4" s="132"/>
      <c r="N4" s="136"/>
      <c r="O4" s="132"/>
      <c r="P4" s="132"/>
      <c r="Q4" s="135"/>
      <c r="R4" s="132"/>
      <c r="S4" s="132"/>
      <c r="T4" s="132"/>
      <c r="U4" s="132"/>
    </row>
    <row r="5" spans="2:21" s="96" customFormat="1" ht="39" customHeight="1" x14ac:dyDescent="0.2">
      <c r="B5" s="110" t="str">
        <f>Översikt!$B$13&amp;"."&amp;ROW()-4</f>
        <v>A 11.1</v>
      </c>
      <c r="C5" s="302" t="s">
        <v>146</v>
      </c>
      <c r="D5" s="111" t="s">
        <v>147</v>
      </c>
      <c r="E5" s="112"/>
      <c r="F5" s="112"/>
      <c r="G5" s="112"/>
      <c r="H5" s="112"/>
      <c r="I5" s="113">
        <f>SUM(E5:H5)</f>
        <v>0</v>
      </c>
      <c r="J5" s="114">
        <f>I5*TimKost</f>
        <v>0</v>
      </c>
      <c r="K5" s="300"/>
      <c r="L5" s="299"/>
      <c r="M5" s="132"/>
      <c r="N5" s="136"/>
      <c r="O5" s="132"/>
      <c r="P5" s="132"/>
      <c r="Q5" s="135"/>
      <c r="R5" s="132"/>
      <c r="S5" s="132"/>
      <c r="T5" s="132"/>
      <c r="U5" s="132"/>
    </row>
    <row r="6" spans="2:21" s="96" customFormat="1" ht="34.9" customHeight="1" x14ac:dyDescent="0.2">
      <c r="B6" s="110" t="str">
        <f>Översikt!$B$13&amp;"."&amp;ROW()-4</f>
        <v>A 11.2</v>
      </c>
      <c r="C6" s="303"/>
      <c r="D6" s="111" t="s">
        <v>56</v>
      </c>
      <c r="E6" s="112"/>
      <c r="F6" s="112"/>
      <c r="G6" s="112"/>
      <c r="H6" s="112"/>
      <c r="I6" s="113">
        <f>SUM(E6:H6)</f>
        <v>0</v>
      </c>
      <c r="J6" s="114">
        <f>I6*TimKost</f>
        <v>0</v>
      </c>
      <c r="K6" s="300"/>
      <c r="L6" s="299"/>
      <c r="M6" s="132"/>
      <c r="N6" s="136"/>
      <c r="O6" s="132"/>
      <c r="P6" s="132"/>
      <c r="Q6" s="135"/>
      <c r="R6" s="132"/>
      <c r="S6" s="132"/>
      <c r="T6" s="132"/>
      <c r="U6" s="132"/>
    </row>
    <row r="7" spans="2:21" s="96" customFormat="1" ht="30" customHeight="1" x14ac:dyDescent="0.2">
      <c r="B7" s="131"/>
      <c r="C7" s="135"/>
      <c r="D7" s="132"/>
      <c r="E7" s="132"/>
      <c r="F7" s="132"/>
      <c r="G7" s="132"/>
      <c r="H7" s="132"/>
      <c r="I7" s="132"/>
      <c r="J7" s="136"/>
      <c r="K7" s="132"/>
      <c r="L7" s="132"/>
      <c r="M7" s="132"/>
      <c r="N7" s="136"/>
      <c r="O7" s="132"/>
      <c r="P7" s="132"/>
      <c r="Q7" s="135"/>
      <c r="R7" s="132"/>
      <c r="S7" s="132"/>
      <c r="T7" s="132"/>
      <c r="U7" s="132"/>
    </row>
    <row r="8" spans="2:21" s="1" customFormat="1" ht="24" customHeight="1" x14ac:dyDescent="0.2">
      <c r="B8" s="296" t="str">
        <f>Översikt!$B$14</f>
        <v>A 12</v>
      </c>
      <c r="C8" s="287" t="s">
        <v>40</v>
      </c>
      <c r="D8" s="287"/>
      <c r="E8" s="204"/>
      <c r="F8" s="205"/>
      <c r="G8" s="15"/>
    </row>
    <row r="9" spans="2:21" s="1" customFormat="1" ht="24" customHeight="1" x14ac:dyDescent="0.2">
      <c r="B9" s="296"/>
      <c r="C9" s="297" t="s">
        <v>148</v>
      </c>
      <c r="D9" s="297"/>
      <c r="E9" s="205"/>
      <c r="F9" s="205"/>
      <c r="G9" s="15"/>
    </row>
    <row r="10" spans="2:21" s="102" customFormat="1" ht="36" customHeight="1" x14ac:dyDescent="0.25">
      <c r="B10" s="284" t="s">
        <v>34</v>
      </c>
      <c r="C10" s="285"/>
      <c r="D10" s="150" t="s">
        <v>38</v>
      </c>
      <c r="E10" s="205"/>
      <c r="F10" s="205"/>
      <c r="G10" s="15"/>
    </row>
    <row r="11" spans="2:21" s="99" customFormat="1" ht="24" customHeight="1" x14ac:dyDescent="0.25">
      <c r="B11" s="110" t="str">
        <f>Översikt!$B$14&amp;"."&amp;ROW()-10</f>
        <v>A 12.1</v>
      </c>
      <c r="C11" s="185" t="s">
        <v>148</v>
      </c>
      <c r="D11" s="186" t="s">
        <v>85</v>
      </c>
      <c r="E11" s="205"/>
      <c r="F11" s="205"/>
      <c r="G11" s="15"/>
      <c r="H11" s="108"/>
      <c r="I11" s="108"/>
      <c r="J11" s="108"/>
      <c r="K11" s="108"/>
      <c r="L11" s="108"/>
      <c r="M11" s="108"/>
      <c r="N11" s="108"/>
      <c r="O11" s="108"/>
      <c r="P11" s="108"/>
      <c r="Q11" s="108"/>
      <c r="R11" s="108"/>
      <c r="S11" s="108"/>
      <c r="T11" s="108"/>
      <c r="U11" s="108"/>
    </row>
    <row r="12" spans="2:21" s="99" customFormat="1" ht="24" customHeight="1" x14ac:dyDescent="0.25">
      <c r="B12" s="126"/>
      <c r="C12" s="130"/>
      <c r="D12" s="152"/>
      <c r="E12" s="205"/>
      <c r="F12" s="205"/>
      <c r="G12" s="15"/>
      <c r="H12" s="108"/>
      <c r="I12" s="108"/>
      <c r="J12" s="108"/>
      <c r="K12" s="108"/>
      <c r="L12" s="108"/>
      <c r="M12" s="108"/>
      <c r="N12" s="108"/>
      <c r="O12" s="108"/>
      <c r="P12" s="108"/>
      <c r="Q12" s="108"/>
      <c r="R12" s="108"/>
      <c r="S12" s="108"/>
      <c r="T12" s="108"/>
      <c r="U12" s="108"/>
    </row>
    <row r="13" spans="2:21" ht="24" customHeight="1" x14ac:dyDescent="0.2">
      <c r="B13" s="296" t="str">
        <f>Översikt!$B$15</f>
        <v>A 13</v>
      </c>
      <c r="C13" s="287" t="s">
        <v>40</v>
      </c>
      <c r="D13" s="287"/>
      <c r="E13" s="205"/>
      <c r="F13" s="205"/>
      <c r="G13" s="15"/>
    </row>
    <row r="14" spans="2:21" ht="30" customHeight="1" x14ac:dyDescent="0.2">
      <c r="B14" s="296"/>
      <c r="C14" s="297" t="s">
        <v>149</v>
      </c>
      <c r="D14" s="297"/>
      <c r="E14" s="205"/>
      <c r="F14" s="205"/>
      <c r="G14" s="15"/>
    </row>
    <row r="15" spans="2:21" ht="23.45" customHeight="1" x14ac:dyDescent="0.2">
      <c r="B15" s="284" t="s">
        <v>34</v>
      </c>
      <c r="C15" s="285"/>
      <c r="D15" s="150" t="s">
        <v>38</v>
      </c>
      <c r="E15" s="205"/>
      <c r="F15" s="205"/>
      <c r="G15" s="15"/>
    </row>
    <row r="16" spans="2:21" s="96" customFormat="1" ht="30" customHeight="1" x14ac:dyDescent="0.25">
      <c r="B16" s="110" t="str">
        <f>Översikt!$B$15&amp;"."&amp;ROW()-15</f>
        <v>A 13.1</v>
      </c>
      <c r="C16" s="185" t="s">
        <v>149</v>
      </c>
      <c r="D16" s="151" t="s">
        <v>85</v>
      </c>
      <c r="E16" s="205"/>
      <c r="F16" s="205"/>
      <c r="G16" s="15"/>
      <c r="H16" s="132"/>
      <c r="I16" s="132"/>
      <c r="J16" s="132"/>
      <c r="K16" s="132"/>
      <c r="L16" s="132"/>
      <c r="M16" s="132"/>
      <c r="N16" s="132"/>
      <c r="O16" s="132"/>
      <c r="P16" s="132"/>
      <c r="Q16" s="132"/>
      <c r="R16" s="132"/>
      <c r="S16" s="132"/>
      <c r="T16" s="132"/>
      <c r="U16" s="132"/>
    </row>
    <row r="17" spans="2:21" s="96" customFormat="1" ht="30" customHeight="1" x14ac:dyDescent="0.2">
      <c r="B17" s="131"/>
      <c r="C17" s="108"/>
      <c r="D17" s="132"/>
      <c r="E17" s="133"/>
      <c r="F17" s="134"/>
      <c r="G17" s="135"/>
      <c r="H17" s="132"/>
      <c r="I17" s="132"/>
      <c r="J17" s="132"/>
      <c r="K17" s="132"/>
      <c r="L17" s="132"/>
      <c r="M17" s="132"/>
      <c r="N17" s="132"/>
      <c r="O17" s="132"/>
      <c r="P17" s="132"/>
      <c r="Q17" s="132"/>
      <c r="R17" s="132"/>
      <c r="S17" s="132"/>
      <c r="T17" s="132"/>
      <c r="U17" s="132"/>
    </row>
    <row r="18" spans="2:21" s="96" customFormat="1" ht="30" customHeight="1" x14ac:dyDescent="0.2">
      <c r="B18" s="131"/>
      <c r="C18" s="135"/>
      <c r="D18" s="132"/>
      <c r="E18" s="132"/>
      <c r="F18" s="132"/>
      <c r="G18" s="135"/>
      <c r="H18" s="132"/>
      <c r="I18" s="132"/>
      <c r="J18" s="132"/>
      <c r="K18" s="132"/>
      <c r="L18" s="132"/>
      <c r="M18" s="132"/>
      <c r="N18" s="132"/>
      <c r="O18" s="132"/>
      <c r="P18" s="132"/>
      <c r="Q18" s="132"/>
      <c r="R18" s="132"/>
      <c r="S18" s="132"/>
      <c r="T18" s="132"/>
      <c r="U18" s="132"/>
    </row>
    <row r="19" spans="2:21" s="96" customFormat="1" ht="30" customHeight="1" x14ac:dyDescent="0.2">
      <c r="B19" s="131"/>
      <c r="C19" s="135"/>
      <c r="D19" s="132"/>
      <c r="E19" s="132"/>
      <c r="F19" s="132"/>
      <c r="G19" s="135"/>
      <c r="H19" s="132"/>
      <c r="I19" s="132"/>
      <c r="J19" s="132"/>
      <c r="K19" s="132"/>
      <c r="L19" s="132"/>
      <c r="M19" s="132"/>
      <c r="N19" s="132"/>
      <c r="O19" s="132"/>
      <c r="P19" s="132"/>
      <c r="Q19" s="132"/>
      <c r="R19" s="132"/>
      <c r="S19" s="132"/>
      <c r="T19" s="132"/>
      <c r="U19" s="132"/>
    </row>
    <row r="20" spans="2:21" s="96" customFormat="1" ht="30" customHeight="1" x14ac:dyDescent="0.2">
      <c r="B20" s="131"/>
      <c r="C20" s="135"/>
      <c r="D20" s="132"/>
      <c r="E20" s="132"/>
      <c r="F20" s="132"/>
      <c r="G20" s="135"/>
      <c r="H20" s="132"/>
      <c r="I20" s="132"/>
      <c r="J20" s="132"/>
      <c r="K20" s="132"/>
      <c r="L20" s="132"/>
      <c r="M20" s="132"/>
      <c r="N20" s="132"/>
      <c r="O20" s="132"/>
      <c r="P20" s="132"/>
      <c r="Q20" s="132"/>
      <c r="R20" s="132"/>
      <c r="S20" s="132"/>
      <c r="T20" s="132"/>
      <c r="U20" s="132"/>
    </row>
    <row r="21" spans="2:21" s="96" customFormat="1" ht="30" customHeight="1" x14ac:dyDescent="0.2">
      <c r="B21" s="131"/>
      <c r="C21" s="135"/>
      <c r="D21" s="132"/>
      <c r="E21" s="132"/>
      <c r="F21" s="132"/>
      <c r="G21" s="135"/>
      <c r="H21" s="132"/>
      <c r="I21" s="132"/>
      <c r="J21" s="132"/>
      <c r="K21" s="132"/>
      <c r="L21" s="132"/>
      <c r="M21" s="132"/>
      <c r="N21" s="132"/>
      <c r="O21" s="132"/>
      <c r="P21" s="132"/>
      <c r="Q21" s="132"/>
      <c r="R21" s="132"/>
      <c r="S21" s="132"/>
      <c r="T21" s="132"/>
      <c r="U21" s="132"/>
    </row>
    <row r="22" spans="2:21" s="96" customFormat="1" ht="30" customHeight="1" x14ac:dyDescent="0.2">
      <c r="B22" s="131"/>
      <c r="C22" s="135"/>
      <c r="D22" s="132"/>
      <c r="E22" s="132"/>
      <c r="F22" s="132"/>
      <c r="G22" s="135"/>
      <c r="H22" s="132"/>
      <c r="I22" s="132"/>
      <c r="J22" s="132"/>
      <c r="K22" s="132"/>
      <c r="L22" s="132"/>
      <c r="M22" s="132"/>
      <c r="N22" s="132"/>
      <c r="O22" s="132"/>
      <c r="P22" s="132"/>
      <c r="Q22" s="132"/>
      <c r="R22" s="132"/>
      <c r="S22" s="132"/>
      <c r="T22" s="132"/>
      <c r="U22" s="132"/>
    </row>
    <row r="23" spans="2:21" s="96" customFormat="1" ht="30" customHeight="1" x14ac:dyDescent="0.2">
      <c r="B23" s="131"/>
      <c r="C23" s="135"/>
      <c r="D23" s="132"/>
      <c r="E23" s="132"/>
      <c r="F23" s="132"/>
      <c r="G23" s="135"/>
      <c r="H23" s="132"/>
      <c r="I23" s="132"/>
      <c r="J23" s="132"/>
      <c r="K23" s="132"/>
      <c r="L23" s="132"/>
      <c r="M23" s="132"/>
      <c r="N23" s="132"/>
      <c r="O23" s="132"/>
      <c r="P23" s="132"/>
      <c r="Q23" s="132"/>
      <c r="R23" s="132"/>
      <c r="S23" s="132"/>
      <c r="T23" s="132"/>
      <c r="U23" s="132"/>
    </row>
    <row r="24" spans="2:21" s="96" customFormat="1" ht="30" customHeight="1" x14ac:dyDescent="0.2">
      <c r="B24" s="131"/>
      <c r="C24" s="135"/>
      <c r="D24" s="132"/>
      <c r="E24" s="132"/>
      <c r="F24" s="132"/>
      <c r="G24" s="135"/>
      <c r="H24" s="132"/>
      <c r="I24" s="132"/>
      <c r="J24" s="132"/>
      <c r="K24" s="132"/>
      <c r="L24" s="132"/>
      <c r="M24" s="132"/>
      <c r="N24" s="132"/>
      <c r="O24" s="132"/>
      <c r="P24" s="132"/>
      <c r="Q24" s="132"/>
      <c r="R24" s="132"/>
      <c r="S24" s="132"/>
      <c r="T24" s="132"/>
      <c r="U24" s="132"/>
    </row>
    <row r="25" spans="2:21" s="96" customFormat="1" ht="30" customHeight="1" x14ac:dyDescent="0.2">
      <c r="B25" s="131"/>
      <c r="C25" s="135"/>
      <c r="D25" s="132"/>
      <c r="E25" s="132"/>
      <c r="F25" s="132"/>
      <c r="G25" s="135"/>
      <c r="H25" s="132"/>
      <c r="I25" s="132"/>
      <c r="J25" s="132"/>
      <c r="K25" s="132"/>
      <c r="L25" s="132"/>
      <c r="M25" s="132"/>
      <c r="N25" s="132"/>
      <c r="O25" s="132"/>
      <c r="P25" s="132"/>
      <c r="Q25" s="132"/>
      <c r="R25" s="132"/>
      <c r="S25" s="132"/>
      <c r="T25" s="132"/>
      <c r="U25" s="132"/>
    </row>
    <row r="26" spans="2:21" s="96" customFormat="1" ht="30" customHeight="1" x14ac:dyDescent="0.2">
      <c r="B26" s="131"/>
      <c r="C26" s="135"/>
      <c r="D26" s="132"/>
      <c r="E26" s="132"/>
      <c r="F26" s="132"/>
      <c r="G26" s="135"/>
      <c r="H26" s="132"/>
      <c r="I26" s="132"/>
      <c r="J26" s="132"/>
      <c r="K26" s="132"/>
      <c r="L26" s="132"/>
      <c r="M26" s="132"/>
      <c r="N26" s="132"/>
      <c r="O26" s="132"/>
      <c r="P26" s="132"/>
      <c r="Q26" s="132"/>
      <c r="R26" s="132"/>
      <c r="S26" s="132"/>
      <c r="T26" s="132"/>
      <c r="U26" s="132"/>
    </row>
    <row r="27" spans="2:21" s="96" customFormat="1" ht="30" customHeight="1" x14ac:dyDescent="0.2">
      <c r="B27" s="131"/>
      <c r="C27" s="135"/>
      <c r="D27" s="132"/>
      <c r="E27" s="132"/>
      <c r="F27" s="132"/>
      <c r="G27" s="135"/>
      <c r="H27" s="132"/>
      <c r="I27" s="132"/>
      <c r="J27" s="132"/>
      <c r="K27" s="132"/>
      <c r="L27" s="132"/>
      <c r="M27" s="132"/>
      <c r="N27" s="132"/>
      <c r="O27" s="132"/>
      <c r="P27" s="132"/>
      <c r="Q27" s="132"/>
      <c r="R27" s="132"/>
      <c r="S27" s="132"/>
      <c r="T27" s="132"/>
      <c r="U27" s="132"/>
    </row>
    <row r="28" spans="2:21" s="96" customFormat="1" ht="30" customHeight="1" x14ac:dyDescent="0.2">
      <c r="B28" s="131"/>
      <c r="C28" s="135"/>
      <c r="D28" s="132"/>
      <c r="E28" s="132"/>
      <c r="F28" s="132"/>
      <c r="G28" s="135"/>
      <c r="H28" s="132"/>
      <c r="I28" s="132"/>
      <c r="J28" s="132"/>
      <c r="K28" s="132"/>
      <c r="L28" s="132"/>
      <c r="M28" s="132"/>
      <c r="N28" s="132"/>
      <c r="O28" s="132"/>
      <c r="P28" s="132"/>
      <c r="Q28" s="132"/>
      <c r="R28" s="132"/>
      <c r="S28" s="132"/>
      <c r="T28" s="132"/>
      <c r="U28" s="132"/>
    </row>
    <row r="29" spans="2:21" s="96" customFormat="1" ht="30" customHeight="1" x14ac:dyDescent="0.2">
      <c r="B29" s="131"/>
      <c r="C29" s="135"/>
      <c r="D29" s="132"/>
      <c r="E29" s="132"/>
      <c r="F29" s="132"/>
      <c r="G29" s="135"/>
      <c r="H29" s="132"/>
      <c r="I29" s="132"/>
      <c r="J29" s="132"/>
      <c r="K29" s="132"/>
      <c r="L29" s="132"/>
      <c r="M29" s="132"/>
      <c r="N29" s="132"/>
      <c r="O29" s="132"/>
      <c r="P29" s="132"/>
      <c r="Q29" s="132"/>
      <c r="R29" s="132"/>
      <c r="S29" s="132"/>
      <c r="T29" s="132"/>
      <c r="U29" s="132"/>
    </row>
    <row r="30" spans="2:21" s="96" customFormat="1" ht="30" customHeight="1" x14ac:dyDescent="0.2">
      <c r="B30" s="131"/>
      <c r="C30" s="135"/>
      <c r="D30" s="132"/>
      <c r="E30" s="132"/>
      <c r="F30" s="132"/>
      <c r="G30" s="135"/>
      <c r="H30" s="132"/>
      <c r="I30" s="132"/>
      <c r="J30" s="132"/>
      <c r="K30" s="132"/>
      <c r="L30" s="132"/>
      <c r="M30" s="132"/>
      <c r="N30" s="132"/>
      <c r="O30" s="132"/>
      <c r="P30" s="132"/>
      <c r="Q30" s="132"/>
      <c r="R30" s="132"/>
      <c r="S30" s="132"/>
      <c r="T30" s="132"/>
      <c r="U30" s="132"/>
    </row>
    <row r="31" spans="2:21" s="96" customFormat="1" ht="30" customHeight="1" x14ac:dyDescent="0.2">
      <c r="B31" s="131"/>
      <c r="C31" s="135"/>
      <c r="D31" s="132"/>
      <c r="E31" s="132"/>
      <c r="F31" s="132"/>
      <c r="G31" s="135"/>
      <c r="H31" s="132"/>
      <c r="I31" s="132"/>
      <c r="J31" s="132"/>
      <c r="K31" s="132"/>
      <c r="L31" s="132"/>
      <c r="M31" s="132"/>
      <c r="N31" s="132"/>
      <c r="O31" s="132"/>
      <c r="P31" s="132"/>
      <c r="Q31" s="132"/>
      <c r="R31" s="132"/>
      <c r="S31" s="132"/>
      <c r="T31" s="132"/>
      <c r="U31" s="132"/>
    </row>
    <row r="32" spans="2:21" s="96" customFormat="1" ht="30" customHeight="1" x14ac:dyDescent="0.2">
      <c r="B32" s="131"/>
      <c r="C32" s="135"/>
      <c r="D32" s="132"/>
      <c r="E32" s="132"/>
      <c r="F32" s="132"/>
      <c r="G32" s="135"/>
      <c r="H32" s="132"/>
      <c r="I32" s="132"/>
      <c r="J32" s="132"/>
      <c r="K32" s="132"/>
      <c r="L32" s="132"/>
      <c r="M32" s="132"/>
      <c r="N32" s="132"/>
      <c r="O32" s="132"/>
      <c r="P32" s="132"/>
      <c r="Q32" s="132"/>
      <c r="R32" s="132"/>
      <c r="S32" s="132"/>
      <c r="T32" s="132"/>
      <c r="U32" s="132"/>
    </row>
    <row r="33" spans="2:21" s="96" customFormat="1" ht="30" customHeight="1" x14ac:dyDescent="0.2">
      <c r="B33" s="131"/>
      <c r="C33" s="135"/>
      <c r="D33" s="132"/>
      <c r="E33" s="132"/>
      <c r="F33" s="132"/>
      <c r="G33" s="135"/>
      <c r="H33" s="132"/>
      <c r="I33" s="132"/>
      <c r="J33" s="132"/>
      <c r="K33" s="132"/>
      <c r="L33" s="132"/>
      <c r="M33" s="132"/>
      <c r="N33" s="132"/>
      <c r="O33" s="132"/>
      <c r="P33" s="132"/>
      <c r="Q33" s="132"/>
      <c r="R33" s="132"/>
      <c r="S33" s="132"/>
      <c r="T33" s="132"/>
      <c r="U33" s="132"/>
    </row>
    <row r="34" spans="2:21" s="96" customFormat="1" ht="30" customHeight="1" x14ac:dyDescent="0.2">
      <c r="B34" s="131"/>
      <c r="C34" s="135"/>
      <c r="D34" s="132"/>
      <c r="E34" s="132"/>
      <c r="F34" s="132"/>
      <c r="G34" s="135"/>
      <c r="H34" s="132"/>
      <c r="I34" s="132"/>
      <c r="J34" s="132"/>
      <c r="K34" s="132"/>
      <c r="L34" s="132"/>
      <c r="M34" s="132"/>
      <c r="N34" s="132"/>
      <c r="O34" s="132"/>
      <c r="P34" s="132"/>
      <c r="Q34" s="132"/>
      <c r="R34" s="132"/>
      <c r="S34" s="132"/>
      <c r="T34" s="132"/>
      <c r="U34" s="132"/>
    </row>
    <row r="35" spans="2:21" s="96" customFormat="1" ht="30" customHeight="1" x14ac:dyDescent="0.2">
      <c r="B35" s="131"/>
      <c r="C35" s="135"/>
      <c r="D35" s="132"/>
      <c r="E35" s="132"/>
      <c r="F35" s="132"/>
      <c r="G35" s="135"/>
      <c r="H35" s="132"/>
      <c r="I35" s="132"/>
      <c r="J35" s="132"/>
      <c r="K35" s="132"/>
      <c r="L35" s="132"/>
      <c r="M35" s="132"/>
      <c r="N35" s="132"/>
      <c r="O35" s="132"/>
      <c r="P35" s="132"/>
      <c r="Q35" s="132"/>
      <c r="R35" s="132"/>
      <c r="S35" s="132"/>
      <c r="T35" s="132"/>
      <c r="U35" s="132"/>
    </row>
    <row r="36" spans="2:21" s="96" customFormat="1" ht="30" customHeight="1" x14ac:dyDescent="0.2">
      <c r="B36" s="131"/>
      <c r="C36" s="135"/>
      <c r="D36" s="132"/>
      <c r="E36" s="132"/>
      <c r="F36" s="132"/>
      <c r="G36" s="135"/>
      <c r="H36" s="132"/>
      <c r="I36" s="132"/>
      <c r="J36" s="132"/>
      <c r="K36" s="132"/>
      <c r="L36" s="132"/>
      <c r="M36" s="132"/>
      <c r="N36" s="132"/>
      <c r="O36" s="132"/>
      <c r="P36" s="132"/>
      <c r="Q36" s="132"/>
      <c r="R36" s="132"/>
      <c r="S36" s="132"/>
      <c r="T36" s="132"/>
      <c r="U36" s="132"/>
    </row>
    <row r="37" spans="2:21" s="96" customFormat="1" ht="30" customHeight="1" x14ac:dyDescent="0.2">
      <c r="B37" s="131"/>
      <c r="C37" s="135"/>
      <c r="D37" s="132"/>
      <c r="E37" s="132"/>
      <c r="F37" s="132"/>
      <c r="G37" s="135"/>
      <c r="H37" s="132"/>
      <c r="I37" s="132"/>
      <c r="J37" s="132"/>
      <c r="K37" s="132"/>
      <c r="L37" s="132"/>
      <c r="M37" s="132"/>
      <c r="N37" s="132"/>
      <c r="O37" s="132"/>
      <c r="P37" s="132"/>
      <c r="Q37" s="132"/>
      <c r="R37" s="132"/>
      <c r="S37" s="132"/>
      <c r="T37" s="132"/>
      <c r="U37" s="132"/>
    </row>
    <row r="38" spans="2:21" s="96" customFormat="1" ht="30" customHeight="1" x14ac:dyDescent="0.2">
      <c r="B38" s="131"/>
      <c r="C38" s="135"/>
      <c r="D38" s="132"/>
      <c r="E38" s="132"/>
      <c r="F38" s="132"/>
      <c r="G38" s="135"/>
      <c r="H38" s="132"/>
      <c r="I38" s="132"/>
      <c r="J38" s="132"/>
      <c r="K38" s="132"/>
      <c r="L38" s="132"/>
      <c r="M38" s="132"/>
      <c r="N38" s="132"/>
      <c r="O38" s="132"/>
      <c r="P38" s="132"/>
      <c r="Q38" s="132"/>
      <c r="R38" s="132"/>
      <c r="S38" s="132"/>
      <c r="T38" s="132"/>
      <c r="U38" s="132"/>
    </row>
    <row r="39" spans="2:21" s="96" customFormat="1" ht="30" customHeight="1" x14ac:dyDescent="0.2">
      <c r="B39" s="131"/>
      <c r="C39" s="135"/>
      <c r="D39" s="132"/>
      <c r="E39" s="132"/>
      <c r="F39" s="132"/>
      <c r="G39" s="135"/>
      <c r="H39" s="132"/>
      <c r="I39" s="132"/>
      <c r="J39" s="132"/>
      <c r="K39" s="132"/>
      <c r="L39" s="132"/>
      <c r="M39" s="132"/>
      <c r="N39" s="132"/>
      <c r="O39" s="132"/>
      <c r="P39" s="132"/>
      <c r="Q39" s="132"/>
      <c r="R39" s="132"/>
      <c r="S39" s="132"/>
      <c r="T39" s="132"/>
      <c r="U39" s="132"/>
    </row>
    <row r="40" spans="2:21" s="96" customFormat="1" ht="30" customHeight="1" x14ac:dyDescent="0.2">
      <c r="B40" s="131"/>
      <c r="C40" s="135"/>
      <c r="D40" s="132"/>
      <c r="E40" s="132"/>
      <c r="F40" s="132"/>
      <c r="G40" s="135"/>
      <c r="H40" s="132"/>
      <c r="I40" s="132"/>
      <c r="J40" s="132"/>
      <c r="K40" s="132"/>
      <c r="L40" s="132"/>
      <c r="M40" s="132"/>
      <c r="N40" s="132"/>
      <c r="O40" s="132"/>
      <c r="P40" s="132"/>
      <c r="Q40" s="132"/>
      <c r="R40" s="132"/>
      <c r="S40" s="132"/>
      <c r="T40" s="132"/>
      <c r="U40" s="132"/>
    </row>
    <row r="41" spans="2:21" s="96" customFormat="1" ht="30" customHeight="1" x14ac:dyDescent="0.2">
      <c r="B41" s="131"/>
      <c r="C41" s="135"/>
      <c r="D41" s="132"/>
      <c r="E41" s="132"/>
      <c r="F41" s="132"/>
      <c r="G41" s="135"/>
      <c r="H41" s="132"/>
      <c r="I41" s="132"/>
      <c r="J41" s="132"/>
      <c r="K41" s="132"/>
      <c r="L41" s="132"/>
      <c r="M41" s="132"/>
      <c r="N41" s="132"/>
      <c r="O41" s="132"/>
      <c r="P41" s="132"/>
      <c r="Q41" s="132"/>
      <c r="R41" s="132"/>
      <c r="S41" s="132"/>
      <c r="T41" s="132"/>
      <c r="U41" s="132"/>
    </row>
    <row r="42" spans="2:21" s="96" customFormat="1" ht="30" customHeight="1" x14ac:dyDescent="0.2">
      <c r="B42" s="131"/>
      <c r="C42" s="135"/>
      <c r="D42" s="132"/>
      <c r="E42" s="132"/>
      <c r="F42" s="132"/>
      <c r="G42" s="135"/>
      <c r="H42" s="132"/>
      <c r="I42" s="132"/>
      <c r="J42" s="132"/>
      <c r="K42" s="132"/>
      <c r="L42" s="132"/>
      <c r="M42" s="132"/>
      <c r="N42" s="132"/>
      <c r="O42" s="132"/>
      <c r="P42" s="132"/>
      <c r="Q42" s="132"/>
      <c r="R42" s="132"/>
      <c r="S42" s="132"/>
      <c r="T42" s="132"/>
      <c r="U42" s="132"/>
    </row>
    <row r="43" spans="2:21" s="96" customFormat="1" ht="30" customHeight="1" x14ac:dyDescent="0.2">
      <c r="B43" s="131"/>
      <c r="C43" s="135"/>
      <c r="D43" s="132"/>
      <c r="E43" s="132"/>
      <c r="F43" s="132"/>
      <c r="G43" s="135"/>
      <c r="H43" s="132"/>
      <c r="I43" s="132"/>
      <c r="J43" s="132"/>
      <c r="K43" s="132"/>
      <c r="L43" s="132"/>
      <c r="M43" s="132"/>
      <c r="N43" s="132"/>
      <c r="O43" s="132"/>
      <c r="P43" s="132"/>
      <c r="Q43" s="132"/>
      <c r="R43" s="132"/>
      <c r="S43" s="132"/>
      <c r="T43" s="132"/>
      <c r="U43" s="132"/>
    </row>
    <row r="44" spans="2:21" s="96" customFormat="1" ht="30" customHeight="1" x14ac:dyDescent="0.2">
      <c r="B44" s="131"/>
      <c r="C44" s="135"/>
      <c r="D44" s="132"/>
      <c r="E44" s="132"/>
      <c r="F44" s="132"/>
      <c r="G44" s="135"/>
      <c r="H44" s="132"/>
      <c r="I44" s="132"/>
      <c r="J44" s="132"/>
      <c r="K44" s="132"/>
      <c r="L44" s="132"/>
      <c r="M44" s="132"/>
      <c r="N44" s="132"/>
      <c r="O44" s="132"/>
      <c r="P44" s="132"/>
      <c r="Q44" s="132"/>
      <c r="R44" s="132"/>
      <c r="S44" s="132"/>
      <c r="T44" s="132"/>
      <c r="U44" s="132"/>
    </row>
    <row r="45" spans="2:21" s="96" customFormat="1" ht="30" customHeight="1" x14ac:dyDescent="0.2">
      <c r="B45" s="131"/>
      <c r="C45" s="135"/>
      <c r="D45" s="132"/>
      <c r="E45" s="132"/>
      <c r="F45" s="132"/>
      <c r="G45" s="135"/>
      <c r="H45" s="132"/>
      <c r="I45" s="132"/>
      <c r="J45" s="132"/>
      <c r="K45" s="132"/>
      <c r="L45" s="132"/>
      <c r="M45" s="132"/>
      <c r="N45" s="132"/>
      <c r="O45" s="132"/>
      <c r="P45" s="132"/>
      <c r="Q45" s="132"/>
      <c r="R45" s="132"/>
      <c r="S45" s="132"/>
      <c r="T45" s="132"/>
      <c r="U45" s="132"/>
    </row>
    <row r="46" spans="2:21" s="96" customFormat="1" ht="30" customHeight="1" x14ac:dyDescent="0.2">
      <c r="B46" s="131"/>
      <c r="C46" s="135"/>
      <c r="D46" s="132"/>
      <c r="E46" s="132"/>
      <c r="F46" s="132"/>
      <c r="G46" s="135"/>
      <c r="H46" s="132"/>
      <c r="I46" s="132"/>
      <c r="J46" s="132"/>
      <c r="K46" s="132"/>
      <c r="L46" s="132"/>
      <c r="M46" s="132"/>
      <c r="N46" s="132"/>
      <c r="O46" s="132"/>
      <c r="P46" s="132"/>
      <c r="Q46" s="132"/>
      <c r="R46" s="132"/>
      <c r="S46" s="132"/>
      <c r="T46" s="132"/>
      <c r="U46" s="132"/>
    </row>
    <row r="47" spans="2:21" s="96" customFormat="1" ht="30" customHeight="1" x14ac:dyDescent="0.2">
      <c r="B47" s="131"/>
      <c r="C47" s="135"/>
      <c r="D47" s="132"/>
      <c r="E47" s="132"/>
      <c r="F47" s="132"/>
      <c r="G47" s="135"/>
      <c r="H47" s="132"/>
      <c r="I47" s="132"/>
      <c r="J47" s="132"/>
      <c r="K47" s="132"/>
      <c r="L47" s="132"/>
      <c r="M47" s="132"/>
      <c r="N47" s="132"/>
      <c r="O47" s="132"/>
      <c r="P47" s="132"/>
      <c r="Q47" s="132"/>
      <c r="R47" s="132"/>
      <c r="S47" s="132"/>
      <c r="T47" s="132"/>
      <c r="U47" s="132"/>
    </row>
    <row r="48" spans="2:21" s="96" customFormat="1" ht="30" customHeight="1" x14ac:dyDescent="0.2">
      <c r="B48" s="131"/>
      <c r="C48" s="135"/>
      <c r="D48" s="132"/>
      <c r="E48" s="132"/>
      <c r="F48" s="132"/>
      <c r="G48" s="135"/>
      <c r="H48" s="132"/>
      <c r="I48" s="132"/>
      <c r="J48" s="132"/>
      <c r="K48" s="132"/>
      <c r="L48" s="132"/>
      <c r="M48" s="132"/>
      <c r="N48" s="132"/>
      <c r="O48" s="132"/>
      <c r="P48" s="132"/>
      <c r="Q48" s="132"/>
      <c r="R48" s="132"/>
      <c r="S48" s="132"/>
      <c r="T48" s="132"/>
      <c r="U48" s="132"/>
    </row>
    <row r="49" spans="2:21" s="96" customFormat="1" ht="30" customHeight="1" x14ac:dyDescent="0.2">
      <c r="B49" s="131"/>
      <c r="C49" s="135"/>
      <c r="D49" s="132"/>
      <c r="E49" s="132"/>
      <c r="F49" s="132"/>
      <c r="G49" s="135"/>
      <c r="H49" s="132"/>
      <c r="I49" s="132"/>
      <c r="J49" s="132"/>
      <c r="K49" s="132"/>
      <c r="L49" s="132"/>
      <c r="M49" s="132"/>
      <c r="N49" s="132"/>
      <c r="O49" s="132"/>
      <c r="P49" s="132"/>
      <c r="Q49" s="132"/>
      <c r="R49" s="132"/>
      <c r="S49" s="132"/>
      <c r="T49" s="132"/>
      <c r="U49" s="132"/>
    </row>
    <row r="50" spans="2:21" s="96" customFormat="1" ht="30" customHeight="1" x14ac:dyDescent="0.2">
      <c r="B50" s="131"/>
      <c r="C50" s="135"/>
      <c r="D50" s="132"/>
      <c r="E50" s="132"/>
      <c r="F50" s="132"/>
      <c r="G50" s="135"/>
      <c r="H50" s="132"/>
      <c r="I50" s="132"/>
      <c r="J50" s="132"/>
      <c r="K50" s="132"/>
      <c r="L50" s="132"/>
      <c r="M50" s="132"/>
      <c r="N50" s="132"/>
      <c r="O50" s="132"/>
      <c r="P50" s="132"/>
      <c r="Q50" s="132"/>
      <c r="R50" s="132"/>
      <c r="S50" s="132"/>
      <c r="T50" s="132"/>
      <c r="U50" s="132"/>
    </row>
    <row r="51" spans="2:21" s="96" customFormat="1" ht="30" customHeight="1" x14ac:dyDescent="0.2">
      <c r="B51" s="131"/>
      <c r="C51" s="135"/>
      <c r="D51" s="132"/>
      <c r="E51" s="132"/>
      <c r="F51" s="132"/>
      <c r="G51" s="135"/>
      <c r="H51" s="132"/>
      <c r="I51" s="132"/>
      <c r="J51" s="132"/>
      <c r="K51" s="132"/>
      <c r="L51" s="132"/>
      <c r="M51" s="132"/>
      <c r="N51" s="132"/>
      <c r="O51" s="132"/>
      <c r="P51" s="132"/>
      <c r="Q51" s="132"/>
      <c r="R51" s="132"/>
      <c r="S51" s="132"/>
      <c r="T51" s="132"/>
      <c r="U51" s="132"/>
    </row>
    <row r="52" spans="2:21" s="96" customFormat="1" ht="30" customHeight="1" x14ac:dyDescent="0.2">
      <c r="B52" s="131"/>
      <c r="C52" s="135"/>
      <c r="D52" s="132"/>
      <c r="E52" s="132"/>
      <c r="F52" s="132"/>
      <c r="G52" s="135"/>
      <c r="H52" s="132"/>
      <c r="I52" s="132"/>
      <c r="J52" s="132"/>
      <c r="K52" s="132"/>
      <c r="L52" s="132"/>
      <c r="M52" s="132"/>
      <c r="N52" s="132"/>
      <c r="O52" s="132"/>
      <c r="P52" s="132"/>
      <c r="Q52" s="132"/>
      <c r="R52" s="132"/>
      <c r="S52" s="132"/>
      <c r="T52" s="132"/>
      <c r="U52" s="132"/>
    </row>
    <row r="53" spans="2:21" s="96" customFormat="1" ht="30" customHeight="1" x14ac:dyDescent="0.2">
      <c r="B53" s="131"/>
      <c r="C53" s="135"/>
      <c r="D53" s="132"/>
      <c r="E53" s="132"/>
      <c r="F53" s="132"/>
      <c r="G53" s="135"/>
      <c r="H53" s="132"/>
      <c r="I53" s="132"/>
      <c r="J53" s="132"/>
      <c r="K53" s="132"/>
      <c r="L53" s="132"/>
      <c r="M53" s="132"/>
      <c r="N53" s="132"/>
      <c r="O53" s="132"/>
      <c r="P53" s="132"/>
      <c r="Q53" s="132"/>
      <c r="R53" s="132"/>
      <c r="S53" s="132"/>
      <c r="T53" s="132"/>
      <c r="U53" s="132"/>
    </row>
    <row r="54" spans="2:21" s="96" customFormat="1" ht="30" customHeight="1" x14ac:dyDescent="0.2">
      <c r="B54" s="131"/>
      <c r="C54" s="135"/>
      <c r="D54" s="132"/>
      <c r="E54" s="132"/>
      <c r="F54" s="132"/>
      <c r="G54" s="135"/>
      <c r="H54" s="132"/>
      <c r="I54" s="132"/>
      <c r="J54" s="132"/>
      <c r="K54" s="132"/>
      <c r="L54" s="132"/>
      <c r="M54" s="132"/>
      <c r="N54" s="132"/>
      <c r="O54" s="132"/>
      <c r="P54" s="132"/>
      <c r="Q54" s="132"/>
      <c r="R54" s="132"/>
      <c r="S54" s="132"/>
      <c r="T54" s="132"/>
      <c r="U54" s="132"/>
    </row>
    <row r="55" spans="2:21" s="96" customFormat="1" ht="30" customHeight="1" x14ac:dyDescent="0.2">
      <c r="B55" s="131"/>
      <c r="C55" s="135"/>
      <c r="D55" s="132"/>
      <c r="E55" s="132"/>
      <c r="F55" s="132"/>
      <c r="G55" s="135"/>
      <c r="H55" s="132"/>
      <c r="I55" s="132"/>
      <c r="J55" s="132"/>
      <c r="K55" s="132"/>
      <c r="L55" s="132"/>
      <c r="M55" s="132"/>
      <c r="N55" s="132"/>
      <c r="O55" s="132"/>
      <c r="P55" s="132"/>
      <c r="Q55" s="132"/>
      <c r="R55" s="132"/>
      <c r="S55" s="132"/>
      <c r="T55" s="132"/>
      <c r="U55" s="132"/>
    </row>
    <row r="56" spans="2:21" s="96" customFormat="1" ht="30" customHeight="1" x14ac:dyDescent="0.2">
      <c r="B56" s="131"/>
      <c r="C56" s="135"/>
      <c r="D56" s="132"/>
      <c r="E56" s="132"/>
      <c r="F56" s="132"/>
      <c r="G56" s="135"/>
      <c r="H56" s="132"/>
      <c r="I56" s="132"/>
      <c r="J56" s="132"/>
      <c r="K56" s="132"/>
      <c r="L56" s="132"/>
      <c r="M56" s="132"/>
      <c r="N56" s="132"/>
      <c r="O56" s="132"/>
      <c r="P56" s="132"/>
      <c r="Q56" s="132"/>
      <c r="R56" s="132"/>
      <c r="S56" s="132"/>
      <c r="T56" s="132"/>
      <c r="U56" s="132"/>
    </row>
    <row r="57" spans="2:21" s="96" customFormat="1" ht="30" customHeight="1" x14ac:dyDescent="0.2">
      <c r="B57" s="131"/>
      <c r="C57" s="135"/>
      <c r="D57" s="132"/>
      <c r="E57" s="132"/>
      <c r="F57" s="132"/>
      <c r="G57" s="135"/>
      <c r="H57" s="132"/>
      <c r="I57" s="132"/>
      <c r="J57" s="132"/>
      <c r="K57" s="132"/>
      <c r="L57" s="132"/>
      <c r="M57" s="132"/>
      <c r="N57" s="132"/>
      <c r="O57" s="132"/>
      <c r="P57" s="132"/>
      <c r="Q57" s="132"/>
      <c r="R57" s="132"/>
      <c r="S57" s="132"/>
      <c r="T57" s="132"/>
      <c r="U57" s="132"/>
    </row>
    <row r="58" spans="2:21" s="96" customFormat="1" ht="30" customHeight="1" x14ac:dyDescent="0.2">
      <c r="B58" s="131"/>
      <c r="C58" s="135"/>
      <c r="D58" s="132"/>
      <c r="E58" s="132"/>
      <c r="F58" s="132"/>
      <c r="G58" s="135"/>
      <c r="H58" s="132"/>
      <c r="I58" s="132"/>
      <c r="J58" s="132"/>
      <c r="K58" s="132"/>
      <c r="L58" s="132"/>
      <c r="M58" s="132"/>
      <c r="N58" s="132"/>
      <c r="O58" s="132"/>
      <c r="P58" s="132"/>
      <c r="Q58" s="132"/>
      <c r="R58" s="132"/>
      <c r="S58" s="132"/>
      <c r="T58" s="132"/>
      <c r="U58" s="132"/>
    </row>
    <row r="59" spans="2:21" s="96" customFormat="1" ht="30" customHeight="1" x14ac:dyDescent="0.2">
      <c r="B59" s="131"/>
      <c r="C59" s="135"/>
      <c r="D59" s="132"/>
      <c r="E59" s="132"/>
      <c r="F59" s="132"/>
      <c r="G59" s="135"/>
      <c r="H59" s="132"/>
      <c r="I59" s="132"/>
      <c r="J59" s="132"/>
      <c r="K59" s="132"/>
      <c r="L59" s="132"/>
      <c r="M59" s="132"/>
      <c r="N59" s="132"/>
      <c r="O59" s="132"/>
      <c r="P59" s="132"/>
      <c r="Q59" s="132"/>
      <c r="R59" s="132"/>
      <c r="S59" s="132"/>
      <c r="T59" s="132"/>
      <c r="U59" s="132"/>
    </row>
    <row r="60" spans="2:21" s="96" customFormat="1" ht="30" customHeight="1" x14ac:dyDescent="0.2">
      <c r="B60" s="131"/>
      <c r="C60" s="135"/>
      <c r="D60" s="132"/>
      <c r="E60" s="132"/>
      <c r="F60" s="132"/>
      <c r="G60" s="135"/>
      <c r="H60" s="132"/>
      <c r="I60" s="132"/>
      <c r="J60" s="132"/>
      <c r="K60" s="132"/>
      <c r="L60" s="132"/>
      <c r="M60" s="132"/>
      <c r="N60" s="132"/>
      <c r="O60" s="132"/>
      <c r="P60" s="132"/>
      <c r="Q60" s="132"/>
      <c r="R60" s="132"/>
      <c r="S60" s="132"/>
      <c r="T60" s="132"/>
      <c r="U60" s="132"/>
    </row>
    <row r="61" spans="2:21" s="96" customFormat="1" ht="30" customHeight="1" x14ac:dyDescent="0.2">
      <c r="B61" s="131"/>
      <c r="C61" s="135"/>
      <c r="D61" s="132"/>
      <c r="E61" s="132"/>
      <c r="F61" s="132"/>
      <c r="G61" s="135"/>
      <c r="H61" s="132"/>
      <c r="I61" s="132"/>
      <c r="J61" s="132"/>
      <c r="K61" s="132"/>
      <c r="L61" s="132"/>
      <c r="M61" s="132"/>
      <c r="N61" s="132"/>
      <c r="O61" s="132"/>
      <c r="P61" s="132"/>
      <c r="Q61" s="132"/>
      <c r="R61" s="132"/>
      <c r="S61" s="132"/>
      <c r="T61" s="132"/>
      <c r="U61" s="132"/>
    </row>
    <row r="62" spans="2:21" s="96" customFormat="1" ht="30" customHeight="1" x14ac:dyDescent="0.2">
      <c r="B62" s="131"/>
      <c r="C62" s="135"/>
      <c r="D62" s="132"/>
      <c r="E62" s="132"/>
      <c r="F62" s="132"/>
      <c r="G62" s="135"/>
      <c r="H62" s="132"/>
      <c r="I62" s="132"/>
      <c r="J62" s="132"/>
      <c r="K62" s="132"/>
      <c r="L62" s="132"/>
      <c r="M62" s="132"/>
      <c r="N62" s="132"/>
      <c r="O62" s="132"/>
      <c r="P62" s="132"/>
      <c r="Q62" s="132"/>
      <c r="R62" s="132"/>
      <c r="S62" s="132"/>
      <c r="T62" s="132"/>
      <c r="U62" s="132"/>
    </row>
    <row r="63" spans="2:21" s="96" customFormat="1" ht="30" customHeight="1" x14ac:dyDescent="0.2">
      <c r="B63" s="131"/>
      <c r="C63" s="135"/>
      <c r="D63" s="132"/>
      <c r="E63" s="132"/>
      <c r="F63" s="132"/>
      <c r="G63" s="135"/>
      <c r="H63" s="132"/>
      <c r="I63" s="132"/>
      <c r="J63" s="132"/>
      <c r="K63" s="132"/>
      <c r="L63" s="132"/>
      <c r="M63" s="132"/>
      <c r="N63" s="132"/>
      <c r="O63" s="132"/>
      <c r="P63" s="132"/>
      <c r="Q63" s="132"/>
      <c r="R63" s="132"/>
      <c r="S63" s="132"/>
      <c r="T63" s="132"/>
      <c r="U63" s="132"/>
    </row>
    <row r="64" spans="2:21" s="96" customFormat="1" ht="30" customHeight="1" x14ac:dyDescent="0.2">
      <c r="B64" s="131"/>
      <c r="C64" s="135"/>
      <c r="D64" s="132"/>
      <c r="E64" s="132"/>
      <c r="F64" s="132"/>
      <c r="G64" s="135"/>
      <c r="H64" s="132"/>
      <c r="I64" s="132"/>
      <c r="J64" s="132"/>
      <c r="K64" s="132"/>
      <c r="L64" s="132"/>
      <c r="M64" s="132"/>
      <c r="N64" s="132"/>
      <c r="O64" s="132"/>
      <c r="P64" s="132"/>
      <c r="Q64" s="132"/>
      <c r="R64" s="132"/>
      <c r="S64" s="132"/>
      <c r="T64" s="132"/>
      <c r="U64" s="132"/>
    </row>
    <row r="65" spans="2:21" s="96" customFormat="1" ht="30" customHeight="1" x14ac:dyDescent="0.2">
      <c r="B65" s="131"/>
      <c r="C65" s="135"/>
      <c r="D65" s="132"/>
      <c r="E65" s="132"/>
      <c r="F65" s="132"/>
      <c r="G65" s="135"/>
      <c r="H65" s="132"/>
      <c r="I65" s="132"/>
      <c r="J65" s="132"/>
      <c r="K65" s="132"/>
      <c r="L65" s="132"/>
      <c r="M65" s="132"/>
      <c r="N65" s="132"/>
      <c r="O65" s="132"/>
      <c r="P65" s="132"/>
      <c r="Q65" s="132"/>
      <c r="R65" s="132"/>
      <c r="S65" s="132"/>
      <c r="T65" s="132"/>
      <c r="U65" s="132"/>
    </row>
    <row r="66" spans="2:21" s="96" customFormat="1" ht="30" customHeight="1" x14ac:dyDescent="0.2">
      <c r="B66" s="131"/>
      <c r="C66" s="135"/>
      <c r="D66" s="132"/>
      <c r="E66" s="132"/>
      <c r="F66" s="132"/>
      <c r="G66" s="135"/>
      <c r="H66" s="132"/>
      <c r="I66" s="132"/>
      <c r="J66" s="132"/>
      <c r="K66" s="132"/>
      <c r="L66" s="132"/>
      <c r="M66" s="132"/>
      <c r="N66" s="132"/>
      <c r="O66" s="132"/>
      <c r="P66" s="132"/>
      <c r="Q66" s="132"/>
      <c r="R66" s="132"/>
      <c r="S66" s="132"/>
      <c r="T66" s="132"/>
      <c r="U66" s="132"/>
    </row>
    <row r="67" spans="2:21" s="96" customFormat="1" ht="30" customHeight="1" x14ac:dyDescent="0.2">
      <c r="B67" s="131"/>
      <c r="C67" s="135"/>
      <c r="D67" s="132"/>
      <c r="E67" s="132"/>
      <c r="F67" s="132"/>
      <c r="G67" s="135"/>
      <c r="H67" s="132"/>
      <c r="I67" s="132"/>
      <c r="J67" s="132"/>
      <c r="K67" s="132"/>
      <c r="L67" s="132"/>
      <c r="M67" s="132"/>
      <c r="N67" s="132"/>
      <c r="O67" s="132"/>
      <c r="P67" s="132"/>
      <c r="Q67" s="132"/>
      <c r="R67" s="132"/>
      <c r="S67" s="132"/>
      <c r="T67" s="132"/>
      <c r="U67" s="132"/>
    </row>
    <row r="68" spans="2:21" s="96" customFormat="1" ht="30" customHeight="1" x14ac:dyDescent="0.2">
      <c r="B68" s="131"/>
      <c r="C68" s="135"/>
      <c r="D68" s="132"/>
      <c r="E68" s="132"/>
      <c r="F68" s="132"/>
      <c r="G68" s="135"/>
      <c r="H68" s="132"/>
      <c r="I68" s="132"/>
      <c r="J68" s="132"/>
      <c r="K68" s="132"/>
      <c r="L68" s="132"/>
      <c r="M68" s="132"/>
      <c r="N68" s="132"/>
      <c r="O68" s="132"/>
      <c r="P68" s="132"/>
      <c r="Q68" s="132"/>
      <c r="R68" s="132"/>
      <c r="S68" s="132"/>
      <c r="T68" s="132"/>
      <c r="U68" s="132"/>
    </row>
    <row r="69" spans="2:21" s="96" customFormat="1" ht="30" customHeight="1" x14ac:dyDescent="0.2">
      <c r="B69" s="131"/>
      <c r="C69" s="135"/>
      <c r="D69" s="132"/>
      <c r="E69" s="132"/>
      <c r="F69" s="132"/>
      <c r="G69" s="135"/>
      <c r="H69" s="132"/>
      <c r="I69" s="132"/>
      <c r="J69" s="132"/>
      <c r="K69" s="132"/>
      <c r="L69" s="132"/>
      <c r="M69" s="132"/>
      <c r="N69" s="132"/>
      <c r="O69" s="132"/>
      <c r="P69" s="132"/>
      <c r="Q69" s="132"/>
      <c r="R69" s="132"/>
      <c r="S69" s="132"/>
      <c r="T69" s="132"/>
      <c r="U69" s="132"/>
    </row>
    <row r="70" spans="2:21" s="96" customFormat="1" ht="30" customHeight="1" x14ac:dyDescent="0.2">
      <c r="B70" s="131"/>
      <c r="C70" s="135"/>
      <c r="D70" s="132"/>
      <c r="E70" s="132"/>
      <c r="F70" s="132"/>
      <c r="G70" s="135"/>
      <c r="H70" s="132"/>
      <c r="I70" s="132"/>
      <c r="J70" s="132"/>
      <c r="K70" s="132"/>
      <c r="L70" s="132"/>
      <c r="M70" s="132"/>
      <c r="N70" s="132"/>
      <c r="O70" s="132"/>
      <c r="P70" s="132"/>
      <c r="Q70" s="132"/>
      <c r="R70" s="132"/>
      <c r="S70" s="132"/>
      <c r="T70" s="132"/>
      <c r="U70" s="132"/>
    </row>
    <row r="71" spans="2:21" s="96" customFormat="1" ht="30" customHeight="1" x14ac:dyDescent="0.2">
      <c r="B71" s="131"/>
      <c r="C71" s="135"/>
      <c r="D71" s="132"/>
      <c r="E71" s="132"/>
      <c r="F71" s="132"/>
      <c r="G71" s="135"/>
      <c r="H71" s="132"/>
      <c r="I71" s="132"/>
      <c r="J71" s="132"/>
      <c r="K71" s="132"/>
      <c r="L71" s="132"/>
      <c r="M71" s="132"/>
      <c r="N71" s="132"/>
      <c r="O71" s="132"/>
      <c r="P71" s="132"/>
      <c r="Q71" s="132"/>
      <c r="R71" s="132"/>
      <c r="S71" s="132"/>
      <c r="T71" s="132"/>
      <c r="U71" s="132"/>
    </row>
    <row r="72" spans="2:21" s="96" customFormat="1" ht="30" customHeight="1" x14ac:dyDescent="0.2">
      <c r="B72" s="131"/>
      <c r="C72" s="135"/>
      <c r="D72" s="132"/>
      <c r="E72" s="132"/>
      <c r="F72" s="132"/>
      <c r="G72" s="135"/>
      <c r="H72" s="132"/>
      <c r="I72" s="132"/>
      <c r="J72" s="132"/>
      <c r="K72" s="132"/>
      <c r="L72" s="132"/>
      <c r="M72" s="132"/>
      <c r="N72" s="132"/>
      <c r="O72" s="132"/>
      <c r="P72" s="132"/>
      <c r="Q72" s="132"/>
      <c r="R72" s="132"/>
      <c r="S72" s="132"/>
      <c r="T72" s="132"/>
      <c r="U72" s="132"/>
    </row>
    <row r="73" spans="2:21" s="96" customFormat="1" ht="30" customHeight="1" x14ac:dyDescent="0.2">
      <c r="B73" s="131"/>
      <c r="C73" s="135"/>
      <c r="D73" s="132"/>
      <c r="E73" s="132"/>
      <c r="F73" s="132"/>
      <c r="G73" s="135"/>
      <c r="H73" s="132"/>
      <c r="I73" s="132"/>
      <c r="J73" s="132"/>
      <c r="K73" s="132"/>
      <c r="L73" s="132"/>
      <c r="M73" s="132"/>
      <c r="N73" s="132"/>
      <c r="O73" s="132"/>
      <c r="P73" s="132"/>
      <c r="Q73" s="132"/>
      <c r="R73" s="132"/>
      <c r="S73" s="132"/>
      <c r="T73" s="132"/>
      <c r="U73" s="132"/>
    </row>
    <row r="74" spans="2:21" s="96" customFormat="1" ht="30" customHeight="1" x14ac:dyDescent="0.2">
      <c r="B74" s="131"/>
      <c r="C74" s="135"/>
      <c r="D74" s="132"/>
      <c r="E74" s="132"/>
      <c r="F74" s="132"/>
      <c r="G74" s="135"/>
      <c r="H74" s="132"/>
      <c r="I74" s="132"/>
      <c r="J74" s="132"/>
      <c r="K74" s="132"/>
      <c r="L74" s="132"/>
      <c r="M74" s="132"/>
      <c r="N74" s="132"/>
      <c r="O74" s="132"/>
      <c r="P74" s="132"/>
      <c r="Q74" s="132"/>
      <c r="R74" s="132"/>
      <c r="S74" s="132"/>
      <c r="T74" s="132"/>
      <c r="U74" s="132"/>
    </row>
    <row r="75" spans="2:21" s="96" customFormat="1" ht="30" customHeight="1" x14ac:dyDescent="0.2">
      <c r="B75" s="131"/>
      <c r="C75" s="135"/>
      <c r="D75" s="132"/>
      <c r="E75" s="132"/>
      <c r="F75" s="132"/>
      <c r="G75" s="135"/>
      <c r="H75" s="132"/>
      <c r="I75" s="132"/>
      <c r="J75" s="132"/>
      <c r="K75" s="132"/>
      <c r="L75" s="132"/>
      <c r="M75" s="132"/>
      <c r="N75" s="132"/>
      <c r="O75" s="132"/>
      <c r="P75" s="132"/>
      <c r="Q75" s="132"/>
      <c r="R75" s="132"/>
      <c r="S75" s="132"/>
      <c r="T75" s="132"/>
      <c r="U75" s="132"/>
    </row>
    <row r="76" spans="2:21" s="96" customFormat="1" ht="30" customHeight="1" x14ac:dyDescent="0.2">
      <c r="B76" s="131"/>
      <c r="C76" s="135"/>
      <c r="D76" s="132"/>
      <c r="E76" s="132"/>
      <c r="F76" s="132"/>
      <c r="G76" s="135"/>
      <c r="H76" s="132"/>
      <c r="I76" s="132"/>
      <c r="J76" s="132"/>
      <c r="K76" s="132"/>
      <c r="L76" s="132"/>
      <c r="M76" s="132"/>
      <c r="N76" s="132"/>
      <c r="O76" s="132"/>
      <c r="P76" s="132"/>
      <c r="Q76" s="132"/>
      <c r="R76" s="132"/>
      <c r="S76" s="132"/>
      <c r="T76" s="132"/>
      <c r="U76" s="132"/>
    </row>
    <row r="77" spans="2:21" s="96" customFormat="1" ht="30" customHeight="1" x14ac:dyDescent="0.2">
      <c r="B77" s="131"/>
      <c r="C77" s="135"/>
      <c r="D77" s="132"/>
      <c r="E77" s="132"/>
      <c r="F77" s="132"/>
      <c r="G77" s="135"/>
      <c r="H77" s="132"/>
      <c r="I77" s="132"/>
      <c r="J77" s="132"/>
      <c r="K77" s="132"/>
      <c r="L77" s="132"/>
      <c r="M77" s="132"/>
      <c r="N77" s="132"/>
      <c r="O77" s="132"/>
      <c r="P77" s="132"/>
      <c r="Q77" s="132"/>
      <c r="R77" s="132"/>
      <c r="S77" s="132"/>
      <c r="T77" s="132"/>
      <c r="U77" s="132"/>
    </row>
    <row r="78" spans="2:21" s="96" customFormat="1" ht="30" customHeight="1" x14ac:dyDescent="0.2">
      <c r="B78" s="131"/>
      <c r="C78" s="135"/>
      <c r="D78" s="132"/>
      <c r="E78" s="132"/>
      <c r="F78" s="132"/>
      <c r="G78" s="135"/>
      <c r="H78" s="132"/>
      <c r="I78" s="132"/>
      <c r="J78" s="132"/>
      <c r="K78" s="132"/>
      <c r="L78" s="132"/>
      <c r="M78" s="132"/>
      <c r="N78" s="132"/>
      <c r="O78" s="132"/>
      <c r="P78" s="132"/>
      <c r="Q78" s="132"/>
      <c r="R78" s="132"/>
      <c r="S78" s="132"/>
      <c r="T78" s="132"/>
      <c r="U78" s="132"/>
    </row>
    <row r="79" spans="2:21" s="96" customFormat="1" ht="30" customHeight="1" x14ac:dyDescent="0.2">
      <c r="B79" s="131"/>
      <c r="C79" s="135"/>
      <c r="D79" s="132"/>
      <c r="E79" s="132"/>
      <c r="F79" s="132"/>
      <c r="G79" s="135"/>
      <c r="H79" s="132"/>
      <c r="I79" s="132"/>
      <c r="J79" s="132"/>
      <c r="K79" s="132"/>
      <c r="L79" s="132"/>
      <c r="M79" s="132"/>
      <c r="N79" s="132"/>
      <c r="O79" s="132"/>
      <c r="P79" s="132"/>
      <c r="Q79" s="132"/>
      <c r="R79" s="132"/>
      <c r="S79" s="132"/>
      <c r="T79" s="132"/>
      <c r="U79" s="132"/>
    </row>
    <row r="80" spans="2:21" s="96" customFormat="1" ht="30" customHeight="1" x14ac:dyDescent="0.2">
      <c r="B80" s="131"/>
      <c r="C80" s="135"/>
      <c r="D80" s="132"/>
      <c r="E80" s="132"/>
      <c r="F80" s="132"/>
      <c r="G80" s="135"/>
      <c r="H80" s="132"/>
      <c r="I80" s="132"/>
      <c r="J80" s="132"/>
      <c r="K80" s="132"/>
      <c r="L80" s="132"/>
      <c r="M80" s="132"/>
      <c r="N80" s="132"/>
      <c r="O80" s="132"/>
      <c r="P80" s="132"/>
      <c r="Q80" s="132"/>
      <c r="R80" s="132"/>
      <c r="S80" s="132"/>
      <c r="T80" s="132"/>
      <c r="U80" s="132"/>
    </row>
    <row r="81" spans="2:21" s="96" customFormat="1" ht="30" customHeight="1" x14ac:dyDescent="0.2">
      <c r="B81" s="131"/>
      <c r="C81" s="135"/>
      <c r="D81" s="132"/>
      <c r="E81" s="132"/>
      <c r="F81" s="132"/>
      <c r="G81" s="135"/>
      <c r="H81" s="132"/>
      <c r="I81" s="132"/>
      <c r="J81" s="132"/>
      <c r="K81" s="132"/>
      <c r="L81" s="132"/>
      <c r="M81" s="132"/>
      <c r="N81" s="132"/>
      <c r="O81" s="132"/>
      <c r="P81" s="132"/>
      <c r="Q81" s="132"/>
      <c r="R81" s="132"/>
      <c r="S81" s="132"/>
      <c r="T81" s="132"/>
      <c r="U81" s="132"/>
    </row>
    <row r="82" spans="2:21" s="96" customFormat="1" ht="30" customHeight="1" x14ac:dyDescent="0.2">
      <c r="B82" s="131"/>
      <c r="C82" s="135"/>
      <c r="D82" s="132"/>
      <c r="E82" s="132"/>
      <c r="F82" s="132"/>
      <c r="G82" s="135"/>
      <c r="H82" s="132"/>
      <c r="I82" s="132"/>
      <c r="J82" s="132"/>
      <c r="K82" s="132"/>
      <c r="L82" s="132"/>
      <c r="M82" s="132"/>
      <c r="N82" s="132"/>
      <c r="O82" s="132"/>
      <c r="P82" s="132"/>
      <c r="Q82" s="132"/>
      <c r="R82" s="132"/>
      <c r="S82" s="132"/>
      <c r="T82" s="132"/>
      <c r="U82" s="132"/>
    </row>
    <row r="83" spans="2:21" s="96" customFormat="1" ht="30" customHeight="1" x14ac:dyDescent="0.2">
      <c r="B83" s="131"/>
      <c r="C83" s="135"/>
      <c r="D83" s="132"/>
      <c r="E83" s="132"/>
      <c r="F83" s="132"/>
      <c r="G83" s="135"/>
      <c r="H83" s="132"/>
      <c r="I83" s="132"/>
      <c r="J83" s="132"/>
      <c r="K83" s="132"/>
      <c r="L83" s="132"/>
      <c r="M83" s="132"/>
      <c r="N83" s="132"/>
      <c r="O83" s="132"/>
      <c r="P83" s="132"/>
      <c r="Q83" s="132"/>
      <c r="R83" s="132"/>
      <c r="S83" s="132"/>
      <c r="T83" s="132"/>
      <c r="U83" s="132"/>
    </row>
    <row r="84" spans="2:21" s="96" customFormat="1" ht="30" customHeight="1" x14ac:dyDescent="0.2">
      <c r="B84" s="131"/>
      <c r="C84" s="135"/>
      <c r="D84" s="132"/>
      <c r="E84" s="132"/>
      <c r="F84" s="132"/>
      <c r="G84" s="135"/>
      <c r="H84" s="132"/>
      <c r="I84" s="132"/>
      <c r="J84" s="132"/>
      <c r="K84" s="132"/>
      <c r="L84" s="132"/>
      <c r="M84" s="132"/>
      <c r="N84" s="132"/>
      <c r="O84" s="132"/>
      <c r="P84" s="132"/>
      <c r="Q84" s="132"/>
      <c r="R84" s="132"/>
      <c r="S84" s="132"/>
      <c r="T84" s="132"/>
      <c r="U84" s="132"/>
    </row>
    <row r="85" spans="2:21" s="96" customFormat="1" ht="30" customHeight="1" x14ac:dyDescent="0.2">
      <c r="B85" s="131"/>
      <c r="C85" s="135"/>
      <c r="D85" s="132"/>
      <c r="E85" s="132"/>
      <c r="F85" s="132"/>
      <c r="G85" s="135"/>
      <c r="H85" s="132"/>
      <c r="I85" s="132"/>
      <c r="J85" s="132"/>
      <c r="K85" s="132"/>
      <c r="L85" s="132"/>
      <c r="M85" s="132"/>
      <c r="N85" s="132"/>
      <c r="O85" s="132"/>
      <c r="P85" s="132"/>
      <c r="Q85" s="132"/>
      <c r="R85" s="132"/>
      <c r="S85" s="132"/>
      <c r="T85" s="132"/>
      <c r="U85" s="132"/>
    </row>
    <row r="86" spans="2:21" s="96" customFormat="1" ht="30" customHeight="1" x14ac:dyDescent="0.2">
      <c r="B86" s="131"/>
      <c r="C86" s="135"/>
      <c r="D86" s="132"/>
      <c r="E86" s="132"/>
      <c r="F86" s="132"/>
      <c r="G86" s="135"/>
      <c r="H86" s="132"/>
      <c r="I86" s="132"/>
      <c r="J86" s="132"/>
      <c r="K86" s="132"/>
      <c r="L86" s="132"/>
      <c r="M86" s="132"/>
      <c r="N86" s="132"/>
      <c r="O86" s="132"/>
      <c r="P86" s="132"/>
      <c r="Q86" s="132"/>
      <c r="R86" s="132"/>
      <c r="S86" s="132"/>
      <c r="T86" s="132"/>
      <c r="U86" s="132"/>
    </row>
    <row r="87" spans="2:21" s="96" customFormat="1" ht="30" customHeight="1" x14ac:dyDescent="0.2">
      <c r="B87" s="131"/>
      <c r="C87" s="135"/>
      <c r="D87" s="132"/>
      <c r="E87" s="132"/>
      <c r="F87" s="132"/>
      <c r="G87" s="135"/>
      <c r="H87" s="132"/>
      <c r="I87" s="132"/>
      <c r="J87" s="132"/>
      <c r="K87" s="132"/>
      <c r="L87" s="132"/>
      <c r="M87" s="132"/>
      <c r="N87" s="132"/>
      <c r="O87" s="132"/>
      <c r="P87" s="132"/>
      <c r="Q87" s="132"/>
      <c r="R87" s="132"/>
      <c r="S87" s="132"/>
      <c r="T87" s="132"/>
      <c r="U87" s="132"/>
    </row>
    <row r="88" spans="2:21" s="96" customFormat="1" ht="30" customHeight="1" x14ac:dyDescent="0.2">
      <c r="B88" s="131"/>
      <c r="C88" s="135"/>
      <c r="D88" s="132"/>
      <c r="E88" s="132"/>
      <c r="F88" s="132"/>
      <c r="G88" s="135"/>
      <c r="H88" s="132"/>
      <c r="I88" s="132"/>
      <c r="J88" s="132"/>
      <c r="K88" s="132"/>
      <c r="L88" s="132"/>
      <c r="M88" s="132"/>
      <c r="N88" s="132"/>
      <c r="O88" s="132"/>
      <c r="P88" s="132"/>
      <c r="Q88" s="132"/>
      <c r="R88" s="132"/>
      <c r="S88" s="132"/>
      <c r="T88" s="132"/>
      <c r="U88" s="132"/>
    </row>
    <row r="89" spans="2:21" s="96" customFormat="1" ht="30" customHeight="1" x14ac:dyDescent="0.2">
      <c r="B89" s="131"/>
      <c r="C89" s="135"/>
      <c r="D89" s="132"/>
      <c r="E89" s="132"/>
      <c r="F89" s="132"/>
      <c r="G89" s="135"/>
      <c r="H89" s="132"/>
      <c r="I89" s="132"/>
      <c r="J89" s="132"/>
      <c r="K89" s="132"/>
      <c r="L89" s="132"/>
      <c r="M89" s="132"/>
      <c r="N89" s="132"/>
      <c r="O89" s="132"/>
      <c r="P89" s="132"/>
      <c r="Q89" s="132"/>
      <c r="R89" s="132"/>
      <c r="S89" s="132"/>
      <c r="T89" s="132"/>
      <c r="U89" s="132"/>
    </row>
    <row r="90" spans="2:21" s="96" customFormat="1" ht="30" customHeight="1" x14ac:dyDescent="0.2">
      <c r="B90" s="131"/>
      <c r="C90" s="135"/>
      <c r="D90" s="132"/>
      <c r="E90" s="132"/>
      <c r="F90" s="132"/>
      <c r="G90" s="135"/>
      <c r="H90" s="132"/>
      <c r="I90" s="132"/>
      <c r="J90" s="132"/>
      <c r="K90" s="132"/>
      <c r="L90" s="132"/>
      <c r="M90" s="132"/>
      <c r="N90" s="132"/>
      <c r="O90" s="132"/>
      <c r="P90" s="132"/>
      <c r="Q90" s="132"/>
      <c r="R90" s="132"/>
      <c r="S90" s="132"/>
      <c r="T90" s="132"/>
      <c r="U90" s="132"/>
    </row>
    <row r="91" spans="2:21" s="96" customFormat="1" ht="30" customHeight="1" x14ac:dyDescent="0.2">
      <c r="B91" s="131"/>
      <c r="C91" s="135"/>
      <c r="D91" s="132"/>
      <c r="E91" s="132"/>
      <c r="F91" s="132"/>
      <c r="G91" s="135"/>
      <c r="H91" s="132"/>
      <c r="I91" s="132"/>
      <c r="J91" s="132"/>
      <c r="K91" s="132"/>
      <c r="L91" s="132"/>
      <c r="M91" s="132"/>
      <c r="N91" s="132"/>
      <c r="O91" s="132"/>
      <c r="P91" s="132"/>
      <c r="Q91" s="132"/>
      <c r="R91" s="132"/>
      <c r="S91" s="132"/>
      <c r="T91" s="132"/>
      <c r="U91" s="132"/>
    </row>
    <row r="92" spans="2:21" s="96" customFormat="1" ht="30" customHeight="1" x14ac:dyDescent="0.2">
      <c r="B92" s="131"/>
      <c r="C92" s="135"/>
      <c r="D92" s="132"/>
      <c r="E92" s="132"/>
      <c r="F92" s="132"/>
      <c r="G92" s="135"/>
      <c r="H92" s="132"/>
      <c r="I92" s="132"/>
      <c r="J92" s="132"/>
      <c r="K92" s="132"/>
      <c r="L92" s="132"/>
      <c r="M92" s="132"/>
      <c r="N92" s="132"/>
      <c r="O92" s="132"/>
      <c r="P92" s="132"/>
      <c r="Q92" s="132"/>
      <c r="R92" s="132"/>
      <c r="S92" s="132"/>
      <c r="T92" s="132"/>
      <c r="U92" s="132"/>
    </row>
    <row r="93" spans="2:21" s="96" customFormat="1" ht="30" customHeight="1" x14ac:dyDescent="0.2">
      <c r="B93" s="131"/>
      <c r="C93" s="135"/>
      <c r="D93" s="132"/>
      <c r="E93" s="132"/>
      <c r="F93" s="132"/>
      <c r="G93" s="135"/>
      <c r="H93" s="132"/>
      <c r="I93" s="132"/>
      <c r="J93" s="132"/>
      <c r="K93" s="132"/>
      <c r="L93" s="132"/>
      <c r="M93" s="132"/>
      <c r="N93" s="132"/>
      <c r="O93" s="132"/>
      <c r="P93" s="132"/>
      <c r="Q93" s="132"/>
      <c r="R93" s="132"/>
      <c r="S93" s="132"/>
      <c r="T93" s="132"/>
      <c r="U93" s="132"/>
    </row>
    <row r="94" spans="2:21" s="96" customFormat="1" ht="30" customHeight="1" x14ac:dyDescent="0.2">
      <c r="B94" s="131"/>
      <c r="C94" s="135"/>
      <c r="D94" s="132"/>
      <c r="E94" s="132"/>
      <c r="F94" s="132"/>
      <c r="G94" s="135"/>
      <c r="H94" s="132"/>
      <c r="I94" s="132"/>
      <c r="J94" s="132"/>
      <c r="K94" s="132"/>
      <c r="L94" s="132"/>
      <c r="M94" s="132"/>
      <c r="N94" s="132"/>
      <c r="O94" s="132"/>
      <c r="P94" s="132"/>
      <c r="Q94" s="132"/>
      <c r="R94" s="132"/>
      <c r="S94" s="132"/>
      <c r="T94" s="132"/>
      <c r="U94" s="132"/>
    </row>
    <row r="95" spans="2:21" s="96" customFormat="1" ht="30" customHeight="1" x14ac:dyDescent="0.2">
      <c r="B95" s="131"/>
      <c r="C95" s="135"/>
      <c r="D95" s="132"/>
      <c r="E95" s="132"/>
      <c r="F95" s="132"/>
      <c r="G95" s="135"/>
      <c r="H95" s="132"/>
      <c r="I95" s="132"/>
      <c r="J95" s="132"/>
      <c r="K95" s="132"/>
      <c r="L95" s="132"/>
      <c r="M95" s="132"/>
      <c r="N95" s="132"/>
      <c r="O95" s="132"/>
      <c r="P95" s="132"/>
      <c r="Q95" s="132"/>
      <c r="R95" s="132"/>
      <c r="S95" s="132"/>
      <c r="T95" s="132"/>
      <c r="U95" s="132"/>
    </row>
    <row r="96" spans="2:21" s="96" customFormat="1" ht="30" customHeight="1" x14ac:dyDescent="0.2">
      <c r="B96" s="131"/>
      <c r="C96" s="135"/>
      <c r="D96" s="132"/>
      <c r="E96" s="132"/>
      <c r="F96" s="132"/>
      <c r="G96" s="135"/>
      <c r="H96" s="132"/>
      <c r="I96" s="132"/>
      <c r="J96" s="132"/>
      <c r="K96" s="132"/>
      <c r="L96" s="132"/>
      <c r="M96" s="132"/>
      <c r="N96" s="132"/>
      <c r="O96" s="132"/>
      <c r="P96" s="132"/>
      <c r="Q96" s="132"/>
      <c r="R96" s="132"/>
      <c r="S96" s="132"/>
      <c r="T96" s="132"/>
      <c r="U96" s="132"/>
    </row>
    <row r="97" spans="2:21" s="96" customFormat="1" ht="30" customHeight="1" x14ac:dyDescent="0.2">
      <c r="B97" s="131"/>
      <c r="C97" s="135"/>
      <c r="D97" s="132"/>
      <c r="E97" s="132"/>
      <c r="F97" s="132"/>
      <c r="G97" s="135"/>
      <c r="H97" s="132"/>
      <c r="I97" s="132"/>
      <c r="J97" s="132"/>
      <c r="K97" s="132"/>
      <c r="L97" s="132"/>
      <c r="M97" s="132"/>
      <c r="N97" s="132"/>
      <c r="O97" s="132"/>
      <c r="P97" s="132"/>
      <c r="Q97" s="132"/>
      <c r="R97" s="132"/>
      <c r="S97" s="132"/>
      <c r="T97" s="132"/>
      <c r="U97" s="132"/>
    </row>
    <row r="98" spans="2:21" s="96" customFormat="1" ht="30" customHeight="1" x14ac:dyDescent="0.2">
      <c r="B98" s="131"/>
      <c r="C98" s="135"/>
      <c r="D98" s="132"/>
      <c r="E98" s="132"/>
      <c r="F98" s="132"/>
      <c r="G98" s="135"/>
      <c r="H98" s="132"/>
      <c r="I98" s="132"/>
      <c r="J98" s="132"/>
      <c r="K98" s="132"/>
      <c r="L98" s="132"/>
      <c r="M98" s="132"/>
      <c r="N98" s="132"/>
      <c r="O98" s="132"/>
      <c r="P98" s="132"/>
      <c r="Q98" s="132"/>
      <c r="R98" s="132"/>
      <c r="S98" s="132"/>
      <c r="T98" s="132"/>
      <c r="U98" s="132"/>
    </row>
    <row r="99" spans="2:21" s="96" customFormat="1" ht="30" customHeight="1" x14ac:dyDescent="0.2">
      <c r="B99" s="131"/>
      <c r="C99" s="135"/>
      <c r="D99" s="132"/>
      <c r="E99" s="132"/>
      <c r="F99" s="132"/>
      <c r="G99" s="135"/>
      <c r="H99" s="132"/>
      <c r="I99" s="132"/>
      <c r="J99" s="132"/>
      <c r="K99" s="132"/>
      <c r="L99" s="132"/>
      <c r="M99" s="132"/>
      <c r="N99" s="132"/>
      <c r="O99" s="132"/>
      <c r="P99" s="132"/>
      <c r="Q99" s="132"/>
      <c r="R99" s="132"/>
      <c r="S99" s="132"/>
      <c r="T99" s="132"/>
      <c r="U99" s="132"/>
    </row>
    <row r="100" spans="2:21" s="96" customFormat="1" ht="30" customHeight="1" x14ac:dyDescent="0.2">
      <c r="B100" s="131"/>
      <c r="C100" s="135"/>
      <c r="D100" s="132"/>
      <c r="E100" s="132"/>
      <c r="F100" s="132"/>
      <c r="G100" s="135"/>
      <c r="H100" s="132"/>
      <c r="I100" s="132"/>
      <c r="J100" s="132"/>
      <c r="K100" s="132"/>
      <c r="L100" s="132"/>
      <c r="M100" s="132"/>
      <c r="N100" s="132"/>
      <c r="O100" s="132"/>
      <c r="P100" s="132"/>
      <c r="Q100" s="132"/>
      <c r="R100" s="132"/>
      <c r="S100" s="132"/>
      <c r="T100" s="132"/>
      <c r="U100" s="132"/>
    </row>
    <row r="101" spans="2:21" s="96" customFormat="1" ht="30" customHeight="1" x14ac:dyDescent="0.2">
      <c r="B101" s="131"/>
      <c r="C101" s="135"/>
      <c r="D101" s="132"/>
      <c r="E101" s="132"/>
      <c r="F101" s="132"/>
      <c r="G101" s="135"/>
      <c r="H101" s="132"/>
      <c r="I101" s="132"/>
      <c r="J101" s="132"/>
      <c r="K101" s="132"/>
      <c r="L101" s="132"/>
      <c r="M101" s="132"/>
      <c r="N101" s="132"/>
      <c r="O101" s="132"/>
      <c r="P101" s="132"/>
      <c r="Q101" s="132"/>
      <c r="R101" s="132"/>
      <c r="S101" s="132"/>
      <c r="T101" s="132"/>
      <c r="U101" s="132"/>
    </row>
    <row r="102" spans="2:21" s="96" customFormat="1" ht="30" customHeight="1" x14ac:dyDescent="0.2">
      <c r="B102" s="131"/>
      <c r="C102" s="135"/>
      <c r="D102" s="132"/>
      <c r="E102" s="132"/>
      <c r="F102" s="132"/>
      <c r="G102" s="135"/>
      <c r="H102" s="132"/>
      <c r="I102" s="132"/>
      <c r="J102" s="132"/>
      <c r="K102" s="132"/>
      <c r="L102" s="132"/>
      <c r="M102" s="132"/>
      <c r="N102" s="132"/>
      <c r="O102" s="132"/>
      <c r="P102" s="132"/>
      <c r="Q102" s="132"/>
      <c r="R102" s="132"/>
      <c r="S102" s="132"/>
      <c r="T102" s="132"/>
      <c r="U102" s="132"/>
    </row>
    <row r="103" spans="2:21" s="96" customFormat="1" ht="30" customHeight="1" x14ac:dyDescent="0.2">
      <c r="B103" s="131"/>
      <c r="C103" s="135"/>
      <c r="D103" s="132"/>
      <c r="E103" s="132"/>
      <c r="F103" s="132"/>
      <c r="G103" s="135"/>
      <c r="H103" s="132"/>
      <c r="I103" s="132"/>
      <c r="J103" s="132"/>
      <c r="K103" s="132"/>
      <c r="L103" s="132"/>
      <c r="M103" s="132"/>
      <c r="N103" s="132"/>
      <c r="O103" s="132"/>
      <c r="P103" s="132"/>
      <c r="Q103" s="132"/>
      <c r="R103" s="132"/>
      <c r="S103" s="132"/>
      <c r="T103" s="132"/>
      <c r="U103" s="132"/>
    </row>
    <row r="104" spans="2:21" s="96" customFormat="1" ht="30" customHeight="1" x14ac:dyDescent="0.2">
      <c r="B104" s="131"/>
      <c r="C104" s="135"/>
      <c r="D104" s="132"/>
      <c r="E104" s="132"/>
      <c r="F104" s="132"/>
      <c r="G104" s="135"/>
      <c r="H104" s="132"/>
      <c r="I104" s="132"/>
      <c r="J104" s="132"/>
      <c r="K104" s="132"/>
      <c r="L104" s="132"/>
      <c r="M104" s="132"/>
      <c r="N104" s="132"/>
      <c r="O104" s="132"/>
      <c r="P104" s="132"/>
      <c r="Q104" s="132"/>
      <c r="R104" s="132"/>
      <c r="S104" s="132"/>
      <c r="T104" s="132"/>
      <c r="U104" s="132"/>
    </row>
    <row r="105" spans="2:21" s="96" customFormat="1" ht="30" customHeight="1" x14ac:dyDescent="0.2">
      <c r="B105" s="131"/>
      <c r="C105" s="135"/>
      <c r="D105" s="132"/>
      <c r="E105" s="132"/>
      <c r="F105" s="132"/>
      <c r="G105" s="135"/>
      <c r="H105" s="132"/>
      <c r="I105" s="132"/>
      <c r="J105" s="132"/>
      <c r="K105" s="132"/>
      <c r="L105" s="132"/>
      <c r="M105" s="132"/>
      <c r="N105" s="132"/>
      <c r="O105" s="132"/>
      <c r="P105" s="132"/>
      <c r="Q105" s="132"/>
      <c r="R105" s="132"/>
      <c r="S105" s="132"/>
      <c r="T105" s="132"/>
      <c r="U105" s="132"/>
    </row>
    <row r="106" spans="2:21" s="96" customFormat="1" ht="30" customHeight="1" x14ac:dyDescent="0.2">
      <c r="B106" s="131"/>
      <c r="C106" s="135"/>
      <c r="D106" s="132"/>
      <c r="E106" s="132"/>
      <c r="F106" s="132"/>
      <c r="G106" s="135"/>
      <c r="H106" s="132"/>
      <c r="I106" s="132"/>
      <c r="J106" s="132"/>
      <c r="K106" s="132"/>
      <c r="L106" s="132"/>
      <c r="M106" s="132"/>
      <c r="N106" s="132"/>
      <c r="O106" s="132"/>
      <c r="P106" s="132"/>
      <c r="Q106" s="132"/>
      <c r="R106" s="132"/>
      <c r="S106" s="132"/>
      <c r="T106" s="132"/>
      <c r="U106" s="132"/>
    </row>
    <row r="107" spans="2:21" s="96" customFormat="1" ht="30" customHeight="1" x14ac:dyDescent="0.2">
      <c r="B107" s="131"/>
      <c r="C107" s="135"/>
      <c r="D107" s="132"/>
      <c r="E107" s="132"/>
      <c r="F107" s="132"/>
      <c r="G107" s="135"/>
      <c r="H107" s="132"/>
      <c r="I107" s="132"/>
      <c r="J107" s="132"/>
      <c r="K107" s="132"/>
      <c r="L107" s="132"/>
      <c r="M107" s="132"/>
      <c r="N107" s="132"/>
      <c r="O107" s="132"/>
      <c r="P107" s="132"/>
      <c r="Q107" s="132"/>
      <c r="R107" s="132"/>
      <c r="S107" s="132"/>
      <c r="T107" s="132"/>
      <c r="U107" s="132"/>
    </row>
    <row r="108" spans="2:21" s="96" customFormat="1" ht="30" customHeight="1" x14ac:dyDescent="0.2">
      <c r="B108" s="131"/>
      <c r="C108" s="135"/>
      <c r="D108" s="132"/>
      <c r="E108" s="132"/>
      <c r="F108" s="132"/>
      <c r="G108" s="135"/>
      <c r="H108" s="132"/>
      <c r="I108" s="132"/>
      <c r="J108" s="132"/>
      <c r="K108" s="132"/>
      <c r="L108" s="132"/>
      <c r="M108" s="132"/>
      <c r="N108" s="132"/>
      <c r="O108" s="132"/>
      <c r="P108" s="132"/>
      <c r="Q108" s="132"/>
      <c r="R108" s="132"/>
      <c r="S108" s="132"/>
      <c r="T108" s="132"/>
      <c r="U108" s="132"/>
    </row>
    <row r="109" spans="2:21" s="96" customFormat="1" ht="30" customHeight="1" x14ac:dyDescent="0.2">
      <c r="B109" s="131"/>
      <c r="C109" s="135"/>
      <c r="D109" s="132"/>
      <c r="E109" s="132"/>
      <c r="F109" s="132"/>
      <c r="G109" s="135"/>
      <c r="H109" s="132"/>
      <c r="I109" s="132"/>
      <c r="J109" s="132"/>
      <c r="K109" s="132"/>
      <c r="L109" s="132"/>
      <c r="M109" s="132"/>
      <c r="N109" s="132"/>
      <c r="O109" s="132"/>
      <c r="P109" s="132"/>
      <c r="Q109" s="132"/>
      <c r="R109" s="132"/>
      <c r="S109" s="132"/>
      <c r="T109" s="132"/>
      <c r="U109" s="132"/>
    </row>
    <row r="110" spans="2:21" s="96" customFormat="1" ht="30" customHeight="1" x14ac:dyDescent="0.2">
      <c r="B110" s="131"/>
      <c r="C110" s="135"/>
      <c r="D110" s="132"/>
      <c r="E110" s="132"/>
      <c r="F110" s="132"/>
      <c r="G110" s="135"/>
      <c r="H110" s="132"/>
      <c r="I110" s="132"/>
      <c r="J110" s="132"/>
      <c r="K110" s="132"/>
      <c r="L110" s="132"/>
      <c r="M110" s="132"/>
      <c r="N110" s="132"/>
      <c r="O110" s="132"/>
      <c r="P110" s="132"/>
      <c r="Q110" s="132"/>
      <c r="R110" s="132"/>
      <c r="S110" s="132"/>
      <c r="T110" s="132"/>
      <c r="U110" s="132"/>
    </row>
    <row r="111" spans="2:21" s="96" customFormat="1" ht="30" customHeight="1" x14ac:dyDescent="0.2">
      <c r="B111" s="131"/>
      <c r="C111" s="135"/>
      <c r="D111" s="132"/>
      <c r="E111" s="132"/>
      <c r="F111" s="132"/>
      <c r="G111" s="135"/>
      <c r="H111" s="132"/>
      <c r="I111" s="132"/>
      <c r="J111" s="132"/>
      <c r="K111" s="132"/>
      <c r="L111" s="132"/>
      <c r="M111" s="132"/>
      <c r="N111" s="132"/>
      <c r="O111" s="132"/>
      <c r="P111" s="132"/>
      <c r="Q111" s="132"/>
      <c r="R111" s="132"/>
      <c r="S111" s="132"/>
      <c r="T111" s="132"/>
      <c r="U111" s="132"/>
    </row>
    <row r="112" spans="2:21" s="96" customFormat="1" ht="30" customHeight="1" x14ac:dyDescent="0.2">
      <c r="B112" s="131"/>
      <c r="C112" s="135"/>
      <c r="D112" s="132"/>
      <c r="E112" s="132"/>
      <c r="F112" s="132"/>
      <c r="G112" s="135"/>
      <c r="H112" s="132"/>
      <c r="I112" s="132"/>
      <c r="J112" s="132"/>
      <c r="K112" s="132"/>
      <c r="L112" s="132"/>
      <c r="M112" s="132"/>
      <c r="N112" s="132"/>
      <c r="O112" s="132"/>
      <c r="P112" s="132"/>
      <c r="Q112" s="132"/>
      <c r="R112" s="132"/>
      <c r="S112" s="132"/>
      <c r="T112" s="132"/>
      <c r="U112" s="132"/>
    </row>
    <row r="113" spans="2:21" s="96" customFormat="1" ht="30" customHeight="1" x14ac:dyDescent="0.2">
      <c r="B113" s="131"/>
      <c r="C113" s="135"/>
      <c r="D113" s="132"/>
      <c r="E113" s="132"/>
      <c r="F113" s="132"/>
      <c r="G113" s="135"/>
      <c r="H113" s="132"/>
      <c r="I113" s="132"/>
      <c r="J113" s="132"/>
      <c r="K113" s="132"/>
      <c r="L113" s="132"/>
      <c r="M113" s="132"/>
      <c r="N113" s="132"/>
      <c r="O113" s="132"/>
      <c r="P113" s="132"/>
      <c r="Q113" s="132"/>
      <c r="R113" s="132"/>
      <c r="S113" s="132"/>
      <c r="T113" s="132"/>
      <c r="U113" s="132"/>
    </row>
    <row r="114" spans="2:21" s="96" customFormat="1" ht="30" customHeight="1" x14ac:dyDescent="0.2">
      <c r="B114" s="131"/>
      <c r="C114" s="108"/>
      <c r="D114" s="145"/>
      <c r="E114" s="132"/>
      <c r="F114" s="132"/>
      <c r="G114" s="135"/>
      <c r="H114" s="132"/>
      <c r="I114" s="132"/>
      <c r="J114" s="132"/>
      <c r="K114" s="132"/>
      <c r="L114" s="132"/>
      <c r="M114" s="132"/>
      <c r="N114" s="132"/>
      <c r="O114" s="132"/>
      <c r="P114" s="132"/>
      <c r="Q114" s="132"/>
      <c r="R114" s="132"/>
      <c r="S114" s="132"/>
      <c r="T114" s="132"/>
      <c r="U114" s="132"/>
    </row>
    <row r="115" spans="2:21" s="96" customFormat="1" ht="30" customHeight="1" x14ac:dyDescent="0.2">
      <c r="B115" s="131"/>
      <c r="C115" s="108"/>
      <c r="D115" s="145"/>
      <c r="E115" s="132"/>
      <c r="F115" s="132"/>
      <c r="G115" s="135"/>
      <c r="H115" s="132"/>
      <c r="I115" s="132"/>
      <c r="J115" s="132"/>
      <c r="K115" s="132"/>
      <c r="L115" s="132"/>
      <c r="M115" s="132"/>
      <c r="N115" s="132"/>
      <c r="O115" s="132"/>
      <c r="P115" s="132"/>
      <c r="Q115" s="132"/>
      <c r="R115" s="132"/>
      <c r="S115" s="132"/>
      <c r="T115" s="132"/>
      <c r="U115" s="132"/>
    </row>
    <row r="116" spans="2:21" s="96" customFormat="1" ht="30" customHeight="1" x14ac:dyDescent="0.2">
      <c r="B116" s="131"/>
      <c r="C116" s="108"/>
      <c r="D116" s="145"/>
      <c r="E116" s="132"/>
      <c r="F116" s="132"/>
      <c r="G116" s="135"/>
      <c r="H116" s="132"/>
      <c r="I116" s="132"/>
      <c r="J116" s="132"/>
      <c r="K116" s="132"/>
      <c r="L116" s="132"/>
      <c r="M116" s="132"/>
      <c r="N116" s="132"/>
      <c r="O116" s="132"/>
      <c r="P116" s="132"/>
      <c r="Q116" s="132"/>
      <c r="R116" s="132"/>
      <c r="S116" s="132"/>
      <c r="T116" s="132"/>
      <c r="U116" s="132"/>
    </row>
    <row r="117" spans="2:21" s="96" customFormat="1" ht="30" customHeight="1" x14ac:dyDescent="0.2">
      <c r="B117" s="131"/>
      <c r="C117" s="108"/>
      <c r="D117" s="145"/>
      <c r="E117" s="132"/>
      <c r="F117" s="132"/>
      <c r="G117" s="135"/>
      <c r="H117" s="132"/>
      <c r="I117" s="132"/>
      <c r="J117" s="132"/>
      <c r="K117" s="132"/>
      <c r="L117" s="132"/>
      <c r="M117" s="132"/>
      <c r="N117" s="132"/>
      <c r="O117" s="132"/>
      <c r="P117" s="132"/>
      <c r="Q117" s="132"/>
      <c r="R117" s="132"/>
      <c r="S117" s="132"/>
      <c r="T117" s="132"/>
      <c r="U117" s="132"/>
    </row>
    <row r="118" spans="2:21" s="96" customFormat="1" ht="30" customHeight="1" x14ac:dyDescent="0.2">
      <c r="B118" s="131"/>
      <c r="C118" s="108"/>
      <c r="D118" s="145"/>
      <c r="E118" s="132"/>
      <c r="F118" s="132"/>
      <c r="G118" s="135"/>
      <c r="H118" s="132"/>
      <c r="I118" s="132"/>
      <c r="J118" s="132"/>
      <c r="K118" s="132"/>
      <c r="L118" s="132"/>
      <c r="M118" s="132"/>
      <c r="N118" s="132"/>
      <c r="O118" s="132"/>
      <c r="P118" s="132"/>
      <c r="Q118" s="132"/>
      <c r="R118" s="132"/>
      <c r="S118" s="132"/>
      <c r="T118" s="132"/>
      <c r="U118" s="132"/>
    </row>
    <row r="119" spans="2:21" s="96" customFormat="1" ht="30" customHeight="1" x14ac:dyDescent="0.2">
      <c r="B119" s="131"/>
      <c r="C119" s="108"/>
      <c r="D119" s="145"/>
      <c r="E119" s="132"/>
      <c r="F119" s="132"/>
      <c r="G119" s="135"/>
      <c r="H119" s="132"/>
      <c r="I119" s="132"/>
      <c r="J119" s="132"/>
      <c r="K119" s="132"/>
      <c r="L119" s="132"/>
      <c r="M119" s="132"/>
      <c r="N119" s="132"/>
      <c r="O119" s="132"/>
      <c r="P119" s="132"/>
      <c r="Q119" s="132"/>
      <c r="R119" s="132"/>
      <c r="S119" s="132"/>
      <c r="T119" s="132"/>
      <c r="U119" s="132"/>
    </row>
    <row r="120" spans="2:21" s="96" customFormat="1" ht="30" customHeight="1" x14ac:dyDescent="0.2">
      <c r="B120" s="131"/>
      <c r="C120" s="135"/>
      <c r="D120" s="145"/>
      <c r="E120" s="132"/>
      <c r="F120" s="132"/>
      <c r="G120" s="135"/>
      <c r="H120" s="132"/>
      <c r="I120" s="132"/>
      <c r="J120" s="132"/>
      <c r="K120" s="132"/>
      <c r="L120" s="132"/>
      <c r="M120" s="132"/>
      <c r="N120" s="132"/>
      <c r="O120" s="132"/>
      <c r="P120" s="132"/>
      <c r="Q120" s="132"/>
      <c r="R120" s="132"/>
      <c r="S120" s="132"/>
      <c r="T120" s="132"/>
      <c r="U120" s="132"/>
    </row>
    <row r="121" spans="2:21" s="96" customFormat="1" ht="30" customHeight="1" x14ac:dyDescent="0.2">
      <c r="B121" s="131"/>
      <c r="C121" s="135"/>
      <c r="D121" s="145"/>
      <c r="E121" s="132"/>
      <c r="F121" s="132"/>
      <c r="G121" s="135"/>
      <c r="H121" s="132"/>
      <c r="I121" s="132"/>
      <c r="J121" s="132"/>
      <c r="K121" s="132"/>
      <c r="L121" s="132"/>
      <c r="M121" s="132"/>
      <c r="N121" s="132"/>
      <c r="O121" s="132"/>
      <c r="P121" s="132"/>
      <c r="Q121" s="132"/>
      <c r="R121" s="132"/>
      <c r="S121" s="132"/>
      <c r="T121" s="132"/>
      <c r="U121" s="132"/>
    </row>
  </sheetData>
  <mergeCells count="15">
    <mergeCell ref="B2:B3"/>
    <mergeCell ref="C2:J2"/>
    <mergeCell ref="K2:L6"/>
    <mergeCell ref="C3:J3"/>
    <mergeCell ref="B4:D4"/>
    <mergeCell ref="C5:C6"/>
    <mergeCell ref="B8:B9"/>
    <mergeCell ref="C8:D8"/>
    <mergeCell ref="E8:F16"/>
    <mergeCell ref="C9:D9"/>
    <mergeCell ref="B10:C10"/>
    <mergeCell ref="B13:B14"/>
    <mergeCell ref="C13:D13"/>
    <mergeCell ref="C14:D14"/>
    <mergeCell ref="B15:C15"/>
  </mergeCells>
  <hyperlinks>
    <hyperlink ref="C8" location="Samf12" display="← Till sammanställningen" xr:uid="{CC597C43-AFB8-48B0-9467-B8B63A1B9296}"/>
    <hyperlink ref="C13" location="Samf13" display="← Till sammanställningen" xr:uid="{F2380BDD-4AF0-4F42-BE83-E1195595C498}"/>
    <hyperlink ref="C1" location="Översikt!A1" display="← Till Översikt" xr:uid="{0E1BB138-B32B-4DBA-B2C6-BCF8373083C5}"/>
    <hyperlink ref="C2" location="Samf11" display="← Till sammanställningen" xr:uid="{7F7D8BE7-A15D-4BD7-84B2-34CC1B5E4E12}"/>
  </hyperlinks>
  <pageMargins left="0.25" right="0.25" top="0.75" bottom="0.75" header="0.3" footer="0.3"/>
  <pageSetup paperSize="9" scale="91" fitToWidth="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82774-FF51-44ED-8AC4-B643975D60F5}">
  <sheetPr codeName="Blad1">
    <tabColor theme="4" tint="0.59999389629810485"/>
  </sheetPr>
  <dimension ref="B1:U110"/>
  <sheetViews>
    <sheetView showGridLines="0" zoomScaleNormal="100" workbookViewId="0">
      <pane ySplit="1" topLeftCell="A2" activePane="bottomLeft" state="frozen"/>
      <selection pane="bottomLeft" activeCell="D4" sqref="D4"/>
    </sheetView>
  </sheetViews>
  <sheetFormatPr defaultRowHeight="30" customHeight="1" x14ac:dyDescent="0.2"/>
  <cols>
    <col min="1" max="1" width="3" style="95" customWidth="1"/>
    <col min="2" max="2" width="6.85546875" style="131" customWidth="1"/>
    <col min="3" max="3" width="54.42578125" style="135" customWidth="1"/>
    <col min="4" max="4" width="15.5703125" style="145" customWidth="1"/>
    <col min="5" max="5" width="12.140625" style="132" customWidth="1"/>
    <col min="6" max="6" width="25.85546875" style="132" customWidth="1"/>
    <col min="7" max="7" width="30" style="135" customWidth="1"/>
    <col min="8" max="17" width="12.140625" style="135" customWidth="1"/>
    <col min="18" max="21" width="9.140625" style="135"/>
    <col min="22" max="256" width="9.140625" style="95"/>
    <col min="257" max="257" width="3" style="95" customWidth="1"/>
    <col min="258" max="258" width="6.85546875" style="95" customWidth="1"/>
    <col min="259" max="259" width="54.42578125" style="95" customWidth="1"/>
    <col min="260" max="260" width="15.5703125" style="95" customWidth="1"/>
    <col min="261" max="261" width="12.140625" style="95" customWidth="1"/>
    <col min="262" max="262" width="25.85546875" style="95" customWidth="1"/>
    <col min="263" max="263" width="30" style="95" customWidth="1"/>
    <col min="264" max="273" width="12.140625" style="95" customWidth="1"/>
    <col min="274" max="512" width="9.140625" style="95"/>
    <col min="513" max="513" width="3" style="95" customWidth="1"/>
    <col min="514" max="514" width="6.85546875" style="95" customWidth="1"/>
    <col min="515" max="515" width="54.42578125" style="95" customWidth="1"/>
    <col min="516" max="516" width="15.5703125" style="95" customWidth="1"/>
    <col min="517" max="517" width="12.140625" style="95" customWidth="1"/>
    <col min="518" max="518" width="25.85546875" style="95" customWidth="1"/>
    <col min="519" max="519" width="30" style="95" customWidth="1"/>
    <col min="520" max="529" width="12.140625" style="95" customWidth="1"/>
    <col min="530" max="768" width="9.140625" style="95"/>
    <col min="769" max="769" width="3" style="95" customWidth="1"/>
    <col min="770" max="770" width="6.85546875" style="95" customWidth="1"/>
    <col min="771" max="771" width="54.42578125" style="95" customWidth="1"/>
    <col min="772" max="772" width="15.5703125" style="95" customWidth="1"/>
    <col min="773" max="773" width="12.140625" style="95" customWidth="1"/>
    <col min="774" max="774" width="25.85546875" style="95" customWidth="1"/>
    <col min="775" max="775" width="30" style="95" customWidth="1"/>
    <col min="776" max="785" width="12.140625" style="95" customWidth="1"/>
    <col min="786" max="1024" width="9.140625" style="95"/>
    <col min="1025" max="1025" width="3" style="95" customWidth="1"/>
    <col min="1026" max="1026" width="6.85546875" style="95" customWidth="1"/>
    <col min="1027" max="1027" width="54.42578125" style="95" customWidth="1"/>
    <col min="1028" max="1028" width="15.5703125" style="95" customWidth="1"/>
    <col min="1029" max="1029" width="12.140625" style="95" customWidth="1"/>
    <col min="1030" max="1030" width="25.85546875" style="95" customWidth="1"/>
    <col min="1031" max="1031" width="30" style="95" customWidth="1"/>
    <col min="1032" max="1041" width="12.140625" style="95" customWidth="1"/>
    <col min="1042" max="1280" width="9.140625" style="95"/>
    <col min="1281" max="1281" width="3" style="95" customWidth="1"/>
    <col min="1282" max="1282" width="6.85546875" style="95" customWidth="1"/>
    <col min="1283" max="1283" width="54.42578125" style="95" customWidth="1"/>
    <col min="1284" max="1284" width="15.5703125" style="95" customWidth="1"/>
    <col min="1285" max="1285" width="12.140625" style="95" customWidth="1"/>
    <col min="1286" max="1286" width="25.85546875" style="95" customWidth="1"/>
    <col min="1287" max="1287" width="30" style="95" customWidth="1"/>
    <col min="1288" max="1297" width="12.140625" style="95" customWidth="1"/>
    <col min="1298" max="1536" width="9.140625" style="95"/>
    <col min="1537" max="1537" width="3" style="95" customWidth="1"/>
    <col min="1538" max="1538" width="6.85546875" style="95" customWidth="1"/>
    <col min="1539" max="1539" width="54.42578125" style="95" customWidth="1"/>
    <col min="1540" max="1540" width="15.5703125" style="95" customWidth="1"/>
    <col min="1541" max="1541" width="12.140625" style="95" customWidth="1"/>
    <col min="1542" max="1542" width="25.85546875" style="95" customWidth="1"/>
    <col min="1543" max="1543" width="30" style="95" customWidth="1"/>
    <col min="1544" max="1553" width="12.140625" style="95" customWidth="1"/>
    <col min="1554" max="1792" width="9.140625" style="95"/>
    <col min="1793" max="1793" width="3" style="95" customWidth="1"/>
    <col min="1794" max="1794" width="6.85546875" style="95" customWidth="1"/>
    <col min="1795" max="1795" width="54.42578125" style="95" customWidth="1"/>
    <col min="1796" max="1796" width="15.5703125" style="95" customWidth="1"/>
    <col min="1797" max="1797" width="12.140625" style="95" customWidth="1"/>
    <col min="1798" max="1798" width="25.85546875" style="95" customWidth="1"/>
    <col min="1799" max="1799" width="30" style="95" customWidth="1"/>
    <col min="1800" max="1809" width="12.140625" style="95" customWidth="1"/>
    <col min="1810" max="2048" width="9.140625" style="95"/>
    <col min="2049" max="2049" width="3" style="95" customWidth="1"/>
    <col min="2050" max="2050" width="6.85546875" style="95" customWidth="1"/>
    <col min="2051" max="2051" width="54.42578125" style="95" customWidth="1"/>
    <col min="2052" max="2052" width="15.5703125" style="95" customWidth="1"/>
    <col min="2053" max="2053" width="12.140625" style="95" customWidth="1"/>
    <col min="2054" max="2054" width="25.85546875" style="95" customWidth="1"/>
    <col min="2055" max="2055" width="30" style="95" customWidth="1"/>
    <col min="2056" max="2065" width="12.140625" style="95" customWidth="1"/>
    <col min="2066" max="2304" width="9.140625" style="95"/>
    <col min="2305" max="2305" width="3" style="95" customWidth="1"/>
    <col min="2306" max="2306" width="6.85546875" style="95" customWidth="1"/>
    <col min="2307" max="2307" width="54.42578125" style="95" customWidth="1"/>
    <col min="2308" max="2308" width="15.5703125" style="95" customWidth="1"/>
    <col min="2309" max="2309" width="12.140625" style="95" customWidth="1"/>
    <col min="2310" max="2310" width="25.85546875" style="95" customWidth="1"/>
    <col min="2311" max="2311" width="30" style="95" customWidth="1"/>
    <col min="2312" max="2321" width="12.140625" style="95" customWidth="1"/>
    <col min="2322" max="2560" width="9.140625" style="95"/>
    <col min="2561" max="2561" width="3" style="95" customWidth="1"/>
    <col min="2562" max="2562" width="6.85546875" style="95" customWidth="1"/>
    <col min="2563" max="2563" width="54.42578125" style="95" customWidth="1"/>
    <col min="2564" max="2564" width="15.5703125" style="95" customWidth="1"/>
    <col min="2565" max="2565" width="12.140625" style="95" customWidth="1"/>
    <col min="2566" max="2566" width="25.85546875" style="95" customWidth="1"/>
    <col min="2567" max="2567" width="30" style="95" customWidth="1"/>
    <col min="2568" max="2577" width="12.140625" style="95" customWidth="1"/>
    <col min="2578" max="2816" width="9.140625" style="95"/>
    <col min="2817" max="2817" width="3" style="95" customWidth="1"/>
    <col min="2818" max="2818" width="6.85546875" style="95" customWidth="1"/>
    <col min="2819" max="2819" width="54.42578125" style="95" customWidth="1"/>
    <col min="2820" max="2820" width="15.5703125" style="95" customWidth="1"/>
    <col min="2821" max="2821" width="12.140625" style="95" customWidth="1"/>
    <col min="2822" max="2822" width="25.85546875" style="95" customWidth="1"/>
    <col min="2823" max="2823" width="30" style="95" customWidth="1"/>
    <col min="2824" max="2833" width="12.140625" style="95" customWidth="1"/>
    <col min="2834" max="3072" width="9.140625" style="95"/>
    <col min="3073" max="3073" width="3" style="95" customWidth="1"/>
    <col min="3074" max="3074" width="6.85546875" style="95" customWidth="1"/>
    <col min="3075" max="3075" width="54.42578125" style="95" customWidth="1"/>
    <col min="3076" max="3076" width="15.5703125" style="95" customWidth="1"/>
    <col min="3077" max="3077" width="12.140625" style="95" customWidth="1"/>
    <col min="3078" max="3078" width="25.85546875" style="95" customWidth="1"/>
    <col min="3079" max="3079" width="30" style="95" customWidth="1"/>
    <col min="3080" max="3089" width="12.140625" style="95" customWidth="1"/>
    <col min="3090" max="3328" width="9.140625" style="95"/>
    <col min="3329" max="3329" width="3" style="95" customWidth="1"/>
    <col min="3330" max="3330" width="6.85546875" style="95" customWidth="1"/>
    <col min="3331" max="3331" width="54.42578125" style="95" customWidth="1"/>
    <col min="3332" max="3332" width="15.5703125" style="95" customWidth="1"/>
    <col min="3333" max="3333" width="12.140625" style="95" customWidth="1"/>
    <col min="3334" max="3334" width="25.85546875" style="95" customWidth="1"/>
    <col min="3335" max="3335" width="30" style="95" customWidth="1"/>
    <col min="3336" max="3345" width="12.140625" style="95" customWidth="1"/>
    <col min="3346" max="3584" width="9.140625" style="95"/>
    <col min="3585" max="3585" width="3" style="95" customWidth="1"/>
    <col min="3586" max="3586" width="6.85546875" style="95" customWidth="1"/>
    <col min="3587" max="3587" width="54.42578125" style="95" customWidth="1"/>
    <col min="3588" max="3588" width="15.5703125" style="95" customWidth="1"/>
    <col min="3589" max="3589" width="12.140625" style="95" customWidth="1"/>
    <col min="3590" max="3590" width="25.85546875" style="95" customWidth="1"/>
    <col min="3591" max="3591" width="30" style="95" customWidth="1"/>
    <col min="3592" max="3601" width="12.140625" style="95" customWidth="1"/>
    <col min="3602" max="3840" width="9.140625" style="95"/>
    <col min="3841" max="3841" width="3" style="95" customWidth="1"/>
    <col min="3842" max="3842" width="6.85546875" style="95" customWidth="1"/>
    <col min="3843" max="3843" width="54.42578125" style="95" customWidth="1"/>
    <col min="3844" max="3844" width="15.5703125" style="95" customWidth="1"/>
    <col min="3845" max="3845" width="12.140625" style="95" customWidth="1"/>
    <col min="3846" max="3846" width="25.85546875" style="95" customWidth="1"/>
    <col min="3847" max="3847" width="30" style="95" customWidth="1"/>
    <col min="3848" max="3857" width="12.140625" style="95" customWidth="1"/>
    <col min="3858" max="4096" width="9.140625" style="95"/>
    <col min="4097" max="4097" width="3" style="95" customWidth="1"/>
    <col min="4098" max="4098" width="6.85546875" style="95" customWidth="1"/>
    <col min="4099" max="4099" width="54.42578125" style="95" customWidth="1"/>
    <col min="4100" max="4100" width="15.5703125" style="95" customWidth="1"/>
    <col min="4101" max="4101" width="12.140625" style="95" customWidth="1"/>
    <col min="4102" max="4102" width="25.85546875" style="95" customWidth="1"/>
    <col min="4103" max="4103" width="30" style="95" customWidth="1"/>
    <col min="4104" max="4113" width="12.140625" style="95" customWidth="1"/>
    <col min="4114" max="4352" width="9.140625" style="95"/>
    <col min="4353" max="4353" width="3" style="95" customWidth="1"/>
    <col min="4354" max="4354" width="6.85546875" style="95" customWidth="1"/>
    <col min="4355" max="4355" width="54.42578125" style="95" customWidth="1"/>
    <col min="4356" max="4356" width="15.5703125" style="95" customWidth="1"/>
    <col min="4357" max="4357" width="12.140625" style="95" customWidth="1"/>
    <col min="4358" max="4358" width="25.85546875" style="95" customWidth="1"/>
    <col min="4359" max="4359" width="30" style="95" customWidth="1"/>
    <col min="4360" max="4369" width="12.140625" style="95" customWidth="1"/>
    <col min="4370" max="4608" width="9.140625" style="95"/>
    <col min="4609" max="4609" width="3" style="95" customWidth="1"/>
    <col min="4610" max="4610" width="6.85546875" style="95" customWidth="1"/>
    <col min="4611" max="4611" width="54.42578125" style="95" customWidth="1"/>
    <col min="4612" max="4612" width="15.5703125" style="95" customWidth="1"/>
    <col min="4613" max="4613" width="12.140625" style="95" customWidth="1"/>
    <col min="4614" max="4614" width="25.85546875" style="95" customWidth="1"/>
    <col min="4615" max="4615" width="30" style="95" customWidth="1"/>
    <col min="4616" max="4625" width="12.140625" style="95" customWidth="1"/>
    <col min="4626" max="4864" width="9.140625" style="95"/>
    <col min="4865" max="4865" width="3" style="95" customWidth="1"/>
    <col min="4866" max="4866" width="6.85546875" style="95" customWidth="1"/>
    <col min="4867" max="4867" width="54.42578125" style="95" customWidth="1"/>
    <col min="4868" max="4868" width="15.5703125" style="95" customWidth="1"/>
    <col min="4869" max="4869" width="12.140625" style="95" customWidth="1"/>
    <col min="4870" max="4870" width="25.85546875" style="95" customWidth="1"/>
    <col min="4871" max="4871" width="30" style="95" customWidth="1"/>
    <col min="4872" max="4881" width="12.140625" style="95" customWidth="1"/>
    <col min="4882" max="5120" width="9.140625" style="95"/>
    <col min="5121" max="5121" width="3" style="95" customWidth="1"/>
    <col min="5122" max="5122" width="6.85546875" style="95" customWidth="1"/>
    <col min="5123" max="5123" width="54.42578125" style="95" customWidth="1"/>
    <col min="5124" max="5124" width="15.5703125" style="95" customWidth="1"/>
    <col min="5125" max="5125" width="12.140625" style="95" customWidth="1"/>
    <col min="5126" max="5126" width="25.85546875" style="95" customWidth="1"/>
    <col min="5127" max="5127" width="30" style="95" customWidth="1"/>
    <col min="5128" max="5137" width="12.140625" style="95" customWidth="1"/>
    <col min="5138" max="5376" width="9.140625" style="95"/>
    <col min="5377" max="5377" width="3" style="95" customWidth="1"/>
    <col min="5378" max="5378" width="6.85546875" style="95" customWidth="1"/>
    <col min="5379" max="5379" width="54.42578125" style="95" customWidth="1"/>
    <col min="5380" max="5380" width="15.5703125" style="95" customWidth="1"/>
    <col min="5381" max="5381" width="12.140625" style="95" customWidth="1"/>
    <col min="5382" max="5382" width="25.85546875" style="95" customWidth="1"/>
    <col min="5383" max="5383" width="30" style="95" customWidth="1"/>
    <col min="5384" max="5393" width="12.140625" style="95" customWidth="1"/>
    <col min="5394" max="5632" width="9.140625" style="95"/>
    <col min="5633" max="5633" width="3" style="95" customWidth="1"/>
    <col min="5634" max="5634" width="6.85546875" style="95" customWidth="1"/>
    <col min="5635" max="5635" width="54.42578125" style="95" customWidth="1"/>
    <col min="5636" max="5636" width="15.5703125" style="95" customWidth="1"/>
    <col min="5637" max="5637" width="12.140625" style="95" customWidth="1"/>
    <col min="5638" max="5638" width="25.85546875" style="95" customWidth="1"/>
    <col min="5639" max="5639" width="30" style="95" customWidth="1"/>
    <col min="5640" max="5649" width="12.140625" style="95" customWidth="1"/>
    <col min="5650" max="5888" width="9.140625" style="95"/>
    <col min="5889" max="5889" width="3" style="95" customWidth="1"/>
    <col min="5890" max="5890" width="6.85546875" style="95" customWidth="1"/>
    <col min="5891" max="5891" width="54.42578125" style="95" customWidth="1"/>
    <col min="5892" max="5892" width="15.5703125" style="95" customWidth="1"/>
    <col min="5893" max="5893" width="12.140625" style="95" customWidth="1"/>
    <col min="5894" max="5894" width="25.85546875" style="95" customWidth="1"/>
    <col min="5895" max="5895" width="30" style="95" customWidth="1"/>
    <col min="5896" max="5905" width="12.140625" style="95" customWidth="1"/>
    <col min="5906" max="6144" width="9.140625" style="95"/>
    <col min="6145" max="6145" width="3" style="95" customWidth="1"/>
    <col min="6146" max="6146" width="6.85546875" style="95" customWidth="1"/>
    <col min="6147" max="6147" width="54.42578125" style="95" customWidth="1"/>
    <col min="6148" max="6148" width="15.5703125" style="95" customWidth="1"/>
    <col min="6149" max="6149" width="12.140625" style="95" customWidth="1"/>
    <col min="6150" max="6150" width="25.85546875" style="95" customWidth="1"/>
    <col min="6151" max="6151" width="30" style="95" customWidth="1"/>
    <col min="6152" max="6161" width="12.140625" style="95" customWidth="1"/>
    <col min="6162" max="6400" width="9.140625" style="95"/>
    <col min="6401" max="6401" width="3" style="95" customWidth="1"/>
    <col min="6402" max="6402" width="6.85546875" style="95" customWidth="1"/>
    <col min="6403" max="6403" width="54.42578125" style="95" customWidth="1"/>
    <col min="6404" max="6404" width="15.5703125" style="95" customWidth="1"/>
    <col min="6405" max="6405" width="12.140625" style="95" customWidth="1"/>
    <col min="6406" max="6406" width="25.85546875" style="95" customWidth="1"/>
    <col min="6407" max="6407" width="30" style="95" customWidth="1"/>
    <col min="6408" max="6417" width="12.140625" style="95" customWidth="1"/>
    <col min="6418" max="6656" width="9.140625" style="95"/>
    <col min="6657" max="6657" width="3" style="95" customWidth="1"/>
    <col min="6658" max="6658" width="6.85546875" style="95" customWidth="1"/>
    <col min="6659" max="6659" width="54.42578125" style="95" customWidth="1"/>
    <col min="6660" max="6660" width="15.5703125" style="95" customWidth="1"/>
    <col min="6661" max="6661" width="12.140625" style="95" customWidth="1"/>
    <col min="6662" max="6662" width="25.85546875" style="95" customWidth="1"/>
    <col min="6663" max="6663" width="30" style="95" customWidth="1"/>
    <col min="6664" max="6673" width="12.140625" style="95" customWidth="1"/>
    <col min="6674" max="6912" width="9.140625" style="95"/>
    <col min="6913" max="6913" width="3" style="95" customWidth="1"/>
    <col min="6914" max="6914" width="6.85546875" style="95" customWidth="1"/>
    <col min="6915" max="6915" width="54.42578125" style="95" customWidth="1"/>
    <col min="6916" max="6916" width="15.5703125" style="95" customWidth="1"/>
    <col min="6917" max="6917" width="12.140625" style="95" customWidth="1"/>
    <col min="6918" max="6918" width="25.85546875" style="95" customWidth="1"/>
    <col min="6919" max="6919" width="30" style="95" customWidth="1"/>
    <col min="6920" max="6929" width="12.140625" style="95" customWidth="1"/>
    <col min="6930" max="7168" width="9.140625" style="95"/>
    <col min="7169" max="7169" width="3" style="95" customWidth="1"/>
    <col min="7170" max="7170" width="6.85546875" style="95" customWidth="1"/>
    <col min="7171" max="7171" width="54.42578125" style="95" customWidth="1"/>
    <col min="7172" max="7172" width="15.5703125" style="95" customWidth="1"/>
    <col min="7173" max="7173" width="12.140625" style="95" customWidth="1"/>
    <col min="7174" max="7174" width="25.85546875" style="95" customWidth="1"/>
    <col min="7175" max="7175" width="30" style="95" customWidth="1"/>
    <col min="7176" max="7185" width="12.140625" style="95" customWidth="1"/>
    <col min="7186" max="7424" width="9.140625" style="95"/>
    <col min="7425" max="7425" width="3" style="95" customWidth="1"/>
    <col min="7426" max="7426" width="6.85546875" style="95" customWidth="1"/>
    <col min="7427" max="7427" width="54.42578125" style="95" customWidth="1"/>
    <col min="7428" max="7428" width="15.5703125" style="95" customWidth="1"/>
    <col min="7429" max="7429" width="12.140625" style="95" customWidth="1"/>
    <col min="7430" max="7430" width="25.85546875" style="95" customWidth="1"/>
    <col min="7431" max="7431" width="30" style="95" customWidth="1"/>
    <col min="7432" max="7441" width="12.140625" style="95" customWidth="1"/>
    <col min="7442" max="7680" width="9.140625" style="95"/>
    <col min="7681" max="7681" width="3" style="95" customWidth="1"/>
    <col min="7682" max="7682" width="6.85546875" style="95" customWidth="1"/>
    <col min="7683" max="7683" width="54.42578125" style="95" customWidth="1"/>
    <col min="7684" max="7684" width="15.5703125" style="95" customWidth="1"/>
    <col min="7685" max="7685" width="12.140625" style="95" customWidth="1"/>
    <col min="7686" max="7686" width="25.85546875" style="95" customWidth="1"/>
    <col min="7687" max="7687" width="30" style="95" customWidth="1"/>
    <col min="7688" max="7697" width="12.140625" style="95" customWidth="1"/>
    <col min="7698" max="7936" width="9.140625" style="95"/>
    <col min="7937" max="7937" width="3" style="95" customWidth="1"/>
    <col min="7938" max="7938" width="6.85546875" style="95" customWidth="1"/>
    <col min="7939" max="7939" width="54.42578125" style="95" customWidth="1"/>
    <col min="7940" max="7940" width="15.5703125" style="95" customWidth="1"/>
    <col min="7941" max="7941" width="12.140625" style="95" customWidth="1"/>
    <col min="7942" max="7942" width="25.85546875" style="95" customWidth="1"/>
    <col min="7943" max="7943" width="30" style="95" customWidth="1"/>
    <col min="7944" max="7953" width="12.140625" style="95" customWidth="1"/>
    <col min="7954" max="8192" width="9.140625" style="95"/>
    <col min="8193" max="8193" width="3" style="95" customWidth="1"/>
    <col min="8194" max="8194" width="6.85546875" style="95" customWidth="1"/>
    <col min="8195" max="8195" width="54.42578125" style="95" customWidth="1"/>
    <col min="8196" max="8196" width="15.5703125" style="95" customWidth="1"/>
    <col min="8197" max="8197" width="12.140625" style="95" customWidth="1"/>
    <col min="8198" max="8198" width="25.85546875" style="95" customWidth="1"/>
    <col min="8199" max="8199" width="30" style="95" customWidth="1"/>
    <col min="8200" max="8209" width="12.140625" style="95" customWidth="1"/>
    <col min="8210" max="8448" width="9.140625" style="95"/>
    <col min="8449" max="8449" width="3" style="95" customWidth="1"/>
    <col min="8450" max="8450" width="6.85546875" style="95" customWidth="1"/>
    <col min="8451" max="8451" width="54.42578125" style="95" customWidth="1"/>
    <col min="8452" max="8452" width="15.5703125" style="95" customWidth="1"/>
    <col min="8453" max="8453" width="12.140625" style="95" customWidth="1"/>
    <col min="8454" max="8454" width="25.85546875" style="95" customWidth="1"/>
    <col min="8455" max="8455" width="30" style="95" customWidth="1"/>
    <col min="8456" max="8465" width="12.140625" style="95" customWidth="1"/>
    <col min="8466" max="8704" width="9.140625" style="95"/>
    <col min="8705" max="8705" width="3" style="95" customWidth="1"/>
    <col min="8706" max="8706" width="6.85546875" style="95" customWidth="1"/>
    <col min="8707" max="8707" width="54.42578125" style="95" customWidth="1"/>
    <col min="8708" max="8708" width="15.5703125" style="95" customWidth="1"/>
    <col min="8709" max="8709" width="12.140625" style="95" customWidth="1"/>
    <col min="8710" max="8710" width="25.85546875" style="95" customWidth="1"/>
    <col min="8711" max="8711" width="30" style="95" customWidth="1"/>
    <col min="8712" max="8721" width="12.140625" style="95" customWidth="1"/>
    <col min="8722" max="8960" width="9.140625" style="95"/>
    <col min="8961" max="8961" width="3" style="95" customWidth="1"/>
    <col min="8962" max="8962" width="6.85546875" style="95" customWidth="1"/>
    <col min="8963" max="8963" width="54.42578125" style="95" customWidth="1"/>
    <col min="8964" max="8964" width="15.5703125" style="95" customWidth="1"/>
    <col min="8965" max="8965" width="12.140625" style="95" customWidth="1"/>
    <col min="8966" max="8966" width="25.85546875" style="95" customWidth="1"/>
    <col min="8967" max="8967" width="30" style="95" customWidth="1"/>
    <col min="8968" max="8977" width="12.140625" style="95" customWidth="1"/>
    <col min="8978" max="9216" width="9.140625" style="95"/>
    <col min="9217" max="9217" width="3" style="95" customWidth="1"/>
    <col min="9218" max="9218" width="6.85546875" style="95" customWidth="1"/>
    <col min="9219" max="9219" width="54.42578125" style="95" customWidth="1"/>
    <col min="9220" max="9220" width="15.5703125" style="95" customWidth="1"/>
    <col min="9221" max="9221" width="12.140625" style="95" customWidth="1"/>
    <col min="9222" max="9222" width="25.85546875" style="95" customWidth="1"/>
    <col min="9223" max="9223" width="30" style="95" customWidth="1"/>
    <col min="9224" max="9233" width="12.140625" style="95" customWidth="1"/>
    <col min="9234" max="9472" width="9.140625" style="95"/>
    <col min="9473" max="9473" width="3" style="95" customWidth="1"/>
    <col min="9474" max="9474" width="6.85546875" style="95" customWidth="1"/>
    <col min="9475" max="9475" width="54.42578125" style="95" customWidth="1"/>
    <col min="9476" max="9476" width="15.5703125" style="95" customWidth="1"/>
    <col min="9477" max="9477" width="12.140625" style="95" customWidth="1"/>
    <col min="9478" max="9478" width="25.85546875" style="95" customWidth="1"/>
    <col min="9479" max="9479" width="30" style="95" customWidth="1"/>
    <col min="9480" max="9489" width="12.140625" style="95" customWidth="1"/>
    <col min="9490" max="9728" width="9.140625" style="95"/>
    <col min="9729" max="9729" width="3" style="95" customWidth="1"/>
    <col min="9730" max="9730" width="6.85546875" style="95" customWidth="1"/>
    <col min="9731" max="9731" width="54.42578125" style="95" customWidth="1"/>
    <col min="9732" max="9732" width="15.5703125" style="95" customWidth="1"/>
    <col min="9733" max="9733" width="12.140625" style="95" customWidth="1"/>
    <col min="9734" max="9734" width="25.85546875" style="95" customWidth="1"/>
    <col min="9735" max="9735" width="30" style="95" customWidth="1"/>
    <col min="9736" max="9745" width="12.140625" style="95" customWidth="1"/>
    <col min="9746" max="9984" width="9.140625" style="95"/>
    <col min="9985" max="9985" width="3" style="95" customWidth="1"/>
    <col min="9986" max="9986" width="6.85546875" style="95" customWidth="1"/>
    <col min="9987" max="9987" width="54.42578125" style="95" customWidth="1"/>
    <col min="9988" max="9988" width="15.5703125" style="95" customWidth="1"/>
    <col min="9989" max="9989" width="12.140625" style="95" customWidth="1"/>
    <col min="9990" max="9990" width="25.85546875" style="95" customWidth="1"/>
    <col min="9991" max="9991" width="30" style="95" customWidth="1"/>
    <col min="9992" max="10001" width="12.140625" style="95" customWidth="1"/>
    <col min="10002" max="10240" width="9.140625" style="95"/>
    <col min="10241" max="10241" width="3" style="95" customWidth="1"/>
    <col min="10242" max="10242" width="6.85546875" style="95" customWidth="1"/>
    <col min="10243" max="10243" width="54.42578125" style="95" customWidth="1"/>
    <col min="10244" max="10244" width="15.5703125" style="95" customWidth="1"/>
    <col min="10245" max="10245" width="12.140625" style="95" customWidth="1"/>
    <col min="10246" max="10246" width="25.85546875" style="95" customWidth="1"/>
    <col min="10247" max="10247" width="30" style="95" customWidth="1"/>
    <col min="10248" max="10257" width="12.140625" style="95" customWidth="1"/>
    <col min="10258" max="10496" width="9.140625" style="95"/>
    <col min="10497" max="10497" width="3" style="95" customWidth="1"/>
    <col min="10498" max="10498" width="6.85546875" style="95" customWidth="1"/>
    <col min="10499" max="10499" width="54.42578125" style="95" customWidth="1"/>
    <col min="10500" max="10500" width="15.5703125" style="95" customWidth="1"/>
    <col min="10501" max="10501" width="12.140625" style="95" customWidth="1"/>
    <col min="10502" max="10502" width="25.85546875" style="95" customWidth="1"/>
    <col min="10503" max="10503" width="30" style="95" customWidth="1"/>
    <col min="10504" max="10513" width="12.140625" style="95" customWidth="1"/>
    <col min="10514" max="10752" width="9.140625" style="95"/>
    <col min="10753" max="10753" width="3" style="95" customWidth="1"/>
    <col min="10754" max="10754" width="6.85546875" style="95" customWidth="1"/>
    <col min="10755" max="10755" width="54.42578125" style="95" customWidth="1"/>
    <col min="10756" max="10756" width="15.5703125" style="95" customWidth="1"/>
    <col min="10757" max="10757" width="12.140625" style="95" customWidth="1"/>
    <col min="10758" max="10758" width="25.85546875" style="95" customWidth="1"/>
    <col min="10759" max="10759" width="30" style="95" customWidth="1"/>
    <col min="10760" max="10769" width="12.140625" style="95" customWidth="1"/>
    <col min="10770" max="11008" width="9.140625" style="95"/>
    <col min="11009" max="11009" width="3" style="95" customWidth="1"/>
    <col min="11010" max="11010" width="6.85546875" style="95" customWidth="1"/>
    <col min="11011" max="11011" width="54.42578125" style="95" customWidth="1"/>
    <col min="11012" max="11012" width="15.5703125" style="95" customWidth="1"/>
    <col min="11013" max="11013" width="12.140625" style="95" customWidth="1"/>
    <col min="11014" max="11014" width="25.85546875" style="95" customWidth="1"/>
    <col min="11015" max="11015" width="30" style="95" customWidth="1"/>
    <col min="11016" max="11025" width="12.140625" style="95" customWidth="1"/>
    <col min="11026" max="11264" width="9.140625" style="95"/>
    <col min="11265" max="11265" width="3" style="95" customWidth="1"/>
    <col min="11266" max="11266" width="6.85546875" style="95" customWidth="1"/>
    <col min="11267" max="11267" width="54.42578125" style="95" customWidth="1"/>
    <col min="11268" max="11268" width="15.5703125" style="95" customWidth="1"/>
    <col min="11269" max="11269" width="12.140625" style="95" customWidth="1"/>
    <col min="11270" max="11270" width="25.85546875" style="95" customWidth="1"/>
    <col min="11271" max="11271" width="30" style="95" customWidth="1"/>
    <col min="11272" max="11281" width="12.140625" style="95" customWidth="1"/>
    <col min="11282" max="11520" width="9.140625" style="95"/>
    <col min="11521" max="11521" width="3" style="95" customWidth="1"/>
    <col min="11522" max="11522" width="6.85546875" style="95" customWidth="1"/>
    <col min="11523" max="11523" width="54.42578125" style="95" customWidth="1"/>
    <col min="11524" max="11524" width="15.5703125" style="95" customWidth="1"/>
    <col min="11525" max="11525" width="12.140625" style="95" customWidth="1"/>
    <col min="11526" max="11526" width="25.85546875" style="95" customWidth="1"/>
    <col min="11527" max="11527" width="30" style="95" customWidth="1"/>
    <col min="11528" max="11537" width="12.140625" style="95" customWidth="1"/>
    <col min="11538" max="11776" width="9.140625" style="95"/>
    <col min="11777" max="11777" width="3" style="95" customWidth="1"/>
    <col min="11778" max="11778" width="6.85546875" style="95" customWidth="1"/>
    <col min="11779" max="11779" width="54.42578125" style="95" customWidth="1"/>
    <col min="11780" max="11780" width="15.5703125" style="95" customWidth="1"/>
    <col min="11781" max="11781" width="12.140625" style="95" customWidth="1"/>
    <col min="11782" max="11782" width="25.85546875" style="95" customWidth="1"/>
    <col min="11783" max="11783" width="30" style="95" customWidth="1"/>
    <col min="11784" max="11793" width="12.140625" style="95" customWidth="1"/>
    <col min="11794" max="12032" width="9.140625" style="95"/>
    <col min="12033" max="12033" width="3" style="95" customWidth="1"/>
    <col min="12034" max="12034" width="6.85546875" style="95" customWidth="1"/>
    <col min="12035" max="12035" width="54.42578125" style="95" customWidth="1"/>
    <col min="12036" max="12036" width="15.5703125" style="95" customWidth="1"/>
    <col min="12037" max="12037" width="12.140625" style="95" customWidth="1"/>
    <col min="12038" max="12038" width="25.85546875" style="95" customWidth="1"/>
    <col min="12039" max="12039" width="30" style="95" customWidth="1"/>
    <col min="12040" max="12049" width="12.140625" style="95" customWidth="1"/>
    <col min="12050" max="12288" width="9.140625" style="95"/>
    <col min="12289" max="12289" width="3" style="95" customWidth="1"/>
    <col min="12290" max="12290" width="6.85546875" style="95" customWidth="1"/>
    <col min="12291" max="12291" width="54.42578125" style="95" customWidth="1"/>
    <col min="12292" max="12292" width="15.5703125" style="95" customWidth="1"/>
    <col min="12293" max="12293" width="12.140625" style="95" customWidth="1"/>
    <col min="12294" max="12294" width="25.85546875" style="95" customWidth="1"/>
    <col min="12295" max="12295" width="30" style="95" customWidth="1"/>
    <col min="12296" max="12305" width="12.140625" style="95" customWidth="1"/>
    <col min="12306" max="12544" width="9.140625" style="95"/>
    <col min="12545" max="12545" width="3" style="95" customWidth="1"/>
    <col min="12546" max="12546" width="6.85546875" style="95" customWidth="1"/>
    <col min="12547" max="12547" width="54.42578125" style="95" customWidth="1"/>
    <col min="12548" max="12548" width="15.5703125" style="95" customWidth="1"/>
    <col min="12549" max="12549" width="12.140625" style="95" customWidth="1"/>
    <col min="12550" max="12550" width="25.85546875" style="95" customWidth="1"/>
    <col min="12551" max="12551" width="30" style="95" customWidth="1"/>
    <col min="12552" max="12561" width="12.140625" style="95" customWidth="1"/>
    <col min="12562" max="12800" width="9.140625" style="95"/>
    <col min="12801" max="12801" width="3" style="95" customWidth="1"/>
    <col min="12802" max="12802" width="6.85546875" style="95" customWidth="1"/>
    <col min="12803" max="12803" width="54.42578125" style="95" customWidth="1"/>
    <col min="12804" max="12804" width="15.5703125" style="95" customWidth="1"/>
    <col min="12805" max="12805" width="12.140625" style="95" customWidth="1"/>
    <col min="12806" max="12806" width="25.85546875" style="95" customWidth="1"/>
    <col min="12807" max="12807" width="30" style="95" customWidth="1"/>
    <col min="12808" max="12817" width="12.140625" style="95" customWidth="1"/>
    <col min="12818" max="13056" width="9.140625" style="95"/>
    <col min="13057" max="13057" width="3" style="95" customWidth="1"/>
    <col min="13058" max="13058" width="6.85546875" style="95" customWidth="1"/>
    <col min="13059" max="13059" width="54.42578125" style="95" customWidth="1"/>
    <col min="13060" max="13060" width="15.5703125" style="95" customWidth="1"/>
    <col min="13061" max="13061" width="12.140625" style="95" customWidth="1"/>
    <col min="13062" max="13062" width="25.85546875" style="95" customWidth="1"/>
    <col min="13063" max="13063" width="30" style="95" customWidth="1"/>
    <col min="13064" max="13073" width="12.140625" style="95" customWidth="1"/>
    <col min="13074" max="13312" width="9.140625" style="95"/>
    <col min="13313" max="13313" width="3" style="95" customWidth="1"/>
    <col min="13314" max="13314" width="6.85546875" style="95" customWidth="1"/>
    <col min="13315" max="13315" width="54.42578125" style="95" customWidth="1"/>
    <col min="13316" max="13316" width="15.5703125" style="95" customWidth="1"/>
    <col min="13317" max="13317" width="12.140625" style="95" customWidth="1"/>
    <col min="13318" max="13318" width="25.85546875" style="95" customWidth="1"/>
    <col min="13319" max="13319" width="30" style="95" customWidth="1"/>
    <col min="13320" max="13329" width="12.140625" style="95" customWidth="1"/>
    <col min="13330" max="13568" width="9.140625" style="95"/>
    <col min="13569" max="13569" width="3" style="95" customWidth="1"/>
    <col min="13570" max="13570" width="6.85546875" style="95" customWidth="1"/>
    <col min="13571" max="13571" width="54.42578125" style="95" customWidth="1"/>
    <col min="13572" max="13572" width="15.5703125" style="95" customWidth="1"/>
    <col min="13573" max="13573" width="12.140625" style="95" customWidth="1"/>
    <col min="13574" max="13574" width="25.85546875" style="95" customWidth="1"/>
    <col min="13575" max="13575" width="30" style="95" customWidth="1"/>
    <col min="13576" max="13585" width="12.140625" style="95" customWidth="1"/>
    <col min="13586" max="13824" width="9.140625" style="95"/>
    <col min="13825" max="13825" width="3" style="95" customWidth="1"/>
    <col min="13826" max="13826" width="6.85546875" style="95" customWidth="1"/>
    <col min="13827" max="13827" width="54.42578125" style="95" customWidth="1"/>
    <col min="13828" max="13828" width="15.5703125" style="95" customWidth="1"/>
    <col min="13829" max="13829" width="12.140625" style="95" customWidth="1"/>
    <col min="13830" max="13830" width="25.85546875" style="95" customWidth="1"/>
    <col min="13831" max="13831" width="30" style="95" customWidth="1"/>
    <col min="13832" max="13841" width="12.140625" style="95" customWidth="1"/>
    <col min="13842" max="14080" width="9.140625" style="95"/>
    <col min="14081" max="14081" width="3" style="95" customWidth="1"/>
    <col min="14082" max="14082" width="6.85546875" style="95" customWidth="1"/>
    <col min="14083" max="14083" width="54.42578125" style="95" customWidth="1"/>
    <col min="14084" max="14084" width="15.5703125" style="95" customWidth="1"/>
    <col min="14085" max="14085" width="12.140625" style="95" customWidth="1"/>
    <col min="14086" max="14086" width="25.85546875" style="95" customWidth="1"/>
    <col min="14087" max="14087" width="30" style="95" customWidth="1"/>
    <col min="14088" max="14097" width="12.140625" style="95" customWidth="1"/>
    <col min="14098" max="14336" width="9.140625" style="95"/>
    <col min="14337" max="14337" width="3" style="95" customWidth="1"/>
    <col min="14338" max="14338" width="6.85546875" style="95" customWidth="1"/>
    <col min="14339" max="14339" width="54.42578125" style="95" customWidth="1"/>
    <col min="14340" max="14340" width="15.5703125" style="95" customWidth="1"/>
    <col min="14341" max="14341" width="12.140625" style="95" customWidth="1"/>
    <col min="14342" max="14342" width="25.85546875" style="95" customWidth="1"/>
    <col min="14343" max="14343" width="30" style="95" customWidth="1"/>
    <col min="14344" max="14353" width="12.140625" style="95" customWidth="1"/>
    <col min="14354" max="14592" width="9.140625" style="95"/>
    <col min="14593" max="14593" width="3" style="95" customWidth="1"/>
    <col min="14594" max="14594" width="6.85546875" style="95" customWidth="1"/>
    <col min="14595" max="14595" width="54.42578125" style="95" customWidth="1"/>
    <col min="14596" max="14596" width="15.5703125" style="95" customWidth="1"/>
    <col min="14597" max="14597" width="12.140625" style="95" customWidth="1"/>
    <col min="14598" max="14598" width="25.85546875" style="95" customWidth="1"/>
    <col min="14599" max="14599" width="30" style="95" customWidth="1"/>
    <col min="14600" max="14609" width="12.140625" style="95" customWidth="1"/>
    <col min="14610" max="14848" width="9.140625" style="95"/>
    <col min="14849" max="14849" width="3" style="95" customWidth="1"/>
    <col min="14850" max="14850" width="6.85546875" style="95" customWidth="1"/>
    <col min="14851" max="14851" width="54.42578125" style="95" customWidth="1"/>
    <col min="14852" max="14852" width="15.5703125" style="95" customWidth="1"/>
    <col min="14853" max="14853" width="12.140625" style="95" customWidth="1"/>
    <col min="14854" max="14854" width="25.85546875" style="95" customWidth="1"/>
    <col min="14855" max="14855" width="30" style="95" customWidth="1"/>
    <col min="14856" max="14865" width="12.140625" style="95" customWidth="1"/>
    <col min="14866" max="15104" width="9.140625" style="95"/>
    <col min="15105" max="15105" width="3" style="95" customWidth="1"/>
    <col min="15106" max="15106" width="6.85546875" style="95" customWidth="1"/>
    <col min="15107" max="15107" width="54.42578125" style="95" customWidth="1"/>
    <col min="15108" max="15108" width="15.5703125" style="95" customWidth="1"/>
    <col min="15109" max="15109" width="12.140625" style="95" customWidth="1"/>
    <col min="15110" max="15110" width="25.85546875" style="95" customWidth="1"/>
    <col min="15111" max="15111" width="30" style="95" customWidth="1"/>
    <col min="15112" max="15121" width="12.140625" style="95" customWidth="1"/>
    <col min="15122" max="15360" width="9.140625" style="95"/>
    <col min="15361" max="15361" width="3" style="95" customWidth="1"/>
    <col min="15362" max="15362" width="6.85546875" style="95" customWidth="1"/>
    <col min="15363" max="15363" width="54.42578125" style="95" customWidth="1"/>
    <col min="15364" max="15364" width="15.5703125" style="95" customWidth="1"/>
    <col min="15365" max="15365" width="12.140625" style="95" customWidth="1"/>
    <col min="15366" max="15366" width="25.85546875" style="95" customWidth="1"/>
    <col min="15367" max="15367" width="30" style="95" customWidth="1"/>
    <col min="15368" max="15377" width="12.140625" style="95" customWidth="1"/>
    <col min="15378" max="15616" width="9.140625" style="95"/>
    <col min="15617" max="15617" width="3" style="95" customWidth="1"/>
    <col min="15618" max="15618" width="6.85546875" style="95" customWidth="1"/>
    <col min="15619" max="15619" width="54.42578125" style="95" customWidth="1"/>
    <col min="15620" max="15620" width="15.5703125" style="95" customWidth="1"/>
    <col min="15621" max="15621" width="12.140625" style="95" customWidth="1"/>
    <col min="15622" max="15622" width="25.85546875" style="95" customWidth="1"/>
    <col min="15623" max="15623" width="30" style="95" customWidth="1"/>
    <col min="15624" max="15633" width="12.140625" style="95" customWidth="1"/>
    <col min="15634" max="15872" width="9.140625" style="95"/>
    <col min="15873" max="15873" width="3" style="95" customWidth="1"/>
    <col min="15874" max="15874" width="6.85546875" style="95" customWidth="1"/>
    <col min="15875" max="15875" width="54.42578125" style="95" customWidth="1"/>
    <col min="15876" max="15876" width="15.5703125" style="95" customWidth="1"/>
    <col min="15877" max="15877" width="12.140625" style="95" customWidth="1"/>
    <col min="15878" max="15878" width="25.85546875" style="95" customWidth="1"/>
    <col min="15879" max="15879" width="30" style="95" customWidth="1"/>
    <col min="15880" max="15889" width="12.140625" style="95" customWidth="1"/>
    <col min="15890" max="16128" width="9.140625" style="95"/>
    <col min="16129" max="16129" width="3" style="95" customWidth="1"/>
    <col min="16130" max="16130" width="6.85546875" style="95" customWidth="1"/>
    <col min="16131" max="16131" width="54.42578125" style="95" customWidth="1"/>
    <col min="16132" max="16132" width="15.5703125" style="95" customWidth="1"/>
    <col min="16133" max="16133" width="12.140625" style="95" customWidth="1"/>
    <col min="16134" max="16134" width="25.85546875" style="95" customWidth="1"/>
    <col min="16135" max="16135" width="30" style="95" customWidth="1"/>
    <col min="16136" max="16145" width="12.140625" style="95" customWidth="1"/>
    <col min="16146" max="16384" width="9.140625" style="95"/>
  </cols>
  <sheetData>
    <row r="1" spans="2:21" ht="34.15" customHeight="1" x14ac:dyDescent="0.2">
      <c r="B1" s="93"/>
      <c r="C1" s="94" t="s">
        <v>39</v>
      </c>
      <c r="D1" s="146"/>
      <c r="E1" s="96"/>
      <c r="F1" s="96"/>
      <c r="G1" s="95"/>
      <c r="H1" s="95"/>
      <c r="I1" s="95"/>
      <c r="J1" s="95"/>
      <c r="K1" s="95"/>
      <c r="L1" s="95"/>
      <c r="M1" s="95"/>
      <c r="N1" s="95"/>
      <c r="O1" s="95"/>
      <c r="P1" s="95"/>
      <c r="Q1" s="95"/>
      <c r="R1" s="95"/>
      <c r="S1" s="95"/>
      <c r="T1" s="95"/>
      <c r="U1" s="95"/>
    </row>
    <row r="2" spans="2:21" s="96" customFormat="1" ht="30" customHeight="1" x14ac:dyDescent="0.25">
      <c r="B2" s="296" t="str">
        <f>Översikt!$B$16</f>
        <v>A 14</v>
      </c>
      <c r="C2" s="287" t="s">
        <v>40</v>
      </c>
      <c r="D2" s="287"/>
      <c r="E2" s="287"/>
      <c r="F2" s="287"/>
      <c r="G2" s="304"/>
      <c r="H2" s="132"/>
      <c r="I2" s="132"/>
      <c r="J2" s="132"/>
      <c r="K2" s="132"/>
      <c r="L2" s="132"/>
      <c r="M2" s="132"/>
      <c r="N2" s="132"/>
      <c r="O2" s="132"/>
      <c r="P2" s="132"/>
      <c r="Q2" s="132"/>
      <c r="R2" s="132"/>
      <c r="S2" s="132"/>
      <c r="T2" s="132"/>
      <c r="U2" s="132"/>
    </row>
    <row r="3" spans="2:21" s="96" customFormat="1" ht="30" customHeight="1" x14ac:dyDescent="0.25">
      <c r="B3" s="296"/>
      <c r="C3" s="297" t="s">
        <v>150</v>
      </c>
      <c r="D3" s="297"/>
      <c r="E3" s="297"/>
      <c r="F3" s="297"/>
      <c r="G3" s="305"/>
      <c r="H3" s="132"/>
      <c r="I3" s="132"/>
      <c r="J3" s="132"/>
      <c r="K3" s="132"/>
      <c r="L3" s="132"/>
      <c r="M3" s="132"/>
      <c r="N3" s="132"/>
      <c r="O3" s="132"/>
      <c r="P3" s="132"/>
      <c r="Q3" s="132"/>
      <c r="R3" s="132"/>
      <c r="S3" s="132"/>
      <c r="T3" s="132"/>
      <c r="U3" s="132"/>
    </row>
    <row r="4" spans="2:21" s="96" customFormat="1" ht="22.9" customHeight="1" x14ac:dyDescent="0.25">
      <c r="B4" s="277" t="s">
        <v>34</v>
      </c>
      <c r="C4" s="278"/>
      <c r="D4" s="200" t="s">
        <v>151</v>
      </c>
      <c r="E4" s="159" t="s">
        <v>100</v>
      </c>
      <c r="F4" s="150" t="s">
        <v>38</v>
      </c>
      <c r="G4" s="305"/>
      <c r="H4" s="132"/>
      <c r="I4" s="132"/>
      <c r="J4" s="132"/>
      <c r="K4" s="132"/>
      <c r="L4" s="132"/>
      <c r="M4" s="132"/>
      <c r="N4" s="132"/>
      <c r="O4" s="132"/>
      <c r="P4" s="132"/>
      <c r="Q4" s="132"/>
      <c r="R4" s="132"/>
      <c r="S4" s="132"/>
      <c r="T4" s="132"/>
      <c r="U4" s="132"/>
    </row>
    <row r="5" spans="2:21" s="96" customFormat="1" ht="30" customHeight="1" x14ac:dyDescent="0.2">
      <c r="B5" s="110" t="str">
        <f>Översikt!$B$16&amp;"."&amp;ROW()-4</f>
        <v>A 14.1</v>
      </c>
      <c r="C5" s="187" t="s">
        <v>152</v>
      </c>
      <c r="D5" s="112"/>
      <c r="E5" s="113">
        <f>SUM(D5:D5)</f>
        <v>0</v>
      </c>
      <c r="F5" s="114">
        <f>E5*TimKost</f>
        <v>0</v>
      </c>
      <c r="G5" s="305"/>
      <c r="H5" s="132"/>
      <c r="I5" s="132"/>
      <c r="J5" s="132"/>
      <c r="K5" s="132"/>
      <c r="L5" s="132"/>
      <c r="M5" s="132"/>
      <c r="N5" s="132"/>
      <c r="O5" s="132"/>
      <c r="P5" s="132"/>
      <c r="Q5" s="132"/>
      <c r="R5" s="132"/>
      <c r="S5" s="132"/>
      <c r="T5" s="132"/>
      <c r="U5" s="132"/>
    </row>
    <row r="6" spans="2:21" s="96" customFormat="1" ht="30" customHeight="1" x14ac:dyDescent="0.2">
      <c r="B6" s="131"/>
      <c r="C6" s="108"/>
      <c r="D6" s="132"/>
      <c r="E6" s="133"/>
      <c r="F6" s="134"/>
      <c r="G6" s="305"/>
      <c r="H6" s="132"/>
      <c r="I6" s="132"/>
      <c r="J6" s="132"/>
      <c r="K6" s="132"/>
      <c r="L6" s="132"/>
      <c r="M6" s="132"/>
      <c r="N6" s="132"/>
      <c r="O6" s="132"/>
      <c r="P6" s="132"/>
      <c r="Q6" s="132"/>
      <c r="R6" s="132"/>
      <c r="S6" s="132"/>
      <c r="T6" s="132"/>
      <c r="U6" s="132"/>
    </row>
    <row r="7" spans="2:21" s="96" customFormat="1" ht="30" customHeight="1" x14ac:dyDescent="0.2">
      <c r="B7" s="131"/>
      <c r="C7" s="135"/>
      <c r="D7" s="132"/>
      <c r="E7" s="132"/>
      <c r="F7" s="132"/>
      <c r="G7" s="305"/>
      <c r="H7" s="132"/>
      <c r="I7" s="132"/>
      <c r="J7" s="132"/>
      <c r="K7" s="132"/>
      <c r="L7" s="132"/>
      <c r="M7" s="132"/>
      <c r="N7" s="132"/>
      <c r="O7" s="132"/>
      <c r="P7" s="132"/>
      <c r="Q7" s="132"/>
      <c r="R7" s="132"/>
      <c r="S7" s="132"/>
      <c r="T7" s="132"/>
      <c r="U7" s="132"/>
    </row>
    <row r="8" spans="2:21" s="96" customFormat="1" ht="30" customHeight="1" x14ac:dyDescent="0.2">
      <c r="B8" s="131"/>
      <c r="C8" s="135"/>
      <c r="D8" s="132"/>
      <c r="E8" s="132"/>
      <c r="F8" s="132"/>
      <c r="G8" s="305"/>
      <c r="H8" s="132"/>
      <c r="I8" s="132"/>
      <c r="J8" s="132"/>
      <c r="K8" s="132"/>
      <c r="L8" s="132"/>
      <c r="M8" s="132"/>
      <c r="N8" s="132"/>
      <c r="O8" s="132"/>
      <c r="P8" s="132"/>
      <c r="Q8" s="132"/>
      <c r="R8" s="132"/>
      <c r="S8" s="132"/>
      <c r="T8" s="132"/>
      <c r="U8" s="132"/>
    </row>
    <row r="9" spans="2:21" s="96" customFormat="1" ht="30" customHeight="1" x14ac:dyDescent="0.2">
      <c r="B9" s="131"/>
      <c r="C9" s="135"/>
      <c r="D9" s="132"/>
      <c r="E9" s="132"/>
      <c r="F9" s="132"/>
      <c r="G9" s="135"/>
      <c r="H9" s="132"/>
      <c r="I9" s="132"/>
      <c r="J9" s="132"/>
      <c r="K9" s="132"/>
      <c r="L9" s="132"/>
      <c r="M9" s="132"/>
      <c r="N9" s="132"/>
      <c r="O9" s="132"/>
      <c r="P9" s="132"/>
      <c r="Q9" s="132"/>
      <c r="R9" s="132"/>
      <c r="S9" s="132"/>
      <c r="T9" s="132"/>
      <c r="U9" s="132"/>
    </row>
    <row r="10" spans="2:21" s="96" customFormat="1" ht="30" customHeight="1" x14ac:dyDescent="0.2">
      <c r="B10" s="131"/>
      <c r="C10" s="135"/>
      <c r="D10" s="132"/>
      <c r="E10" s="132"/>
      <c r="F10" s="132"/>
      <c r="G10" s="135"/>
      <c r="H10" s="132"/>
      <c r="I10" s="132"/>
      <c r="J10" s="132"/>
      <c r="K10" s="132"/>
      <c r="L10" s="132"/>
      <c r="M10" s="132"/>
      <c r="N10" s="132"/>
      <c r="O10" s="132"/>
      <c r="P10" s="132"/>
      <c r="Q10" s="132"/>
      <c r="R10" s="132"/>
      <c r="S10" s="132"/>
      <c r="T10" s="132"/>
      <c r="U10" s="132"/>
    </row>
    <row r="11" spans="2:21" s="96" customFormat="1" ht="30" customHeight="1" x14ac:dyDescent="0.2">
      <c r="B11" s="131"/>
      <c r="C11" s="135"/>
      <c r="D11" s="132"/>
      <c r="E11" s="132"/>
      <c r="F11" s="132"/>
      <c r="G11" s="135"/>
      <c r="H11" s="132"/>
      <c r="I11" s="132"/>
      <c r="J11" s="132"/>
      <c r="K11" s="132"/>
      <c r="L11" s="132"/>
      <c r="M11" s="132"/>
      <c r="N11" s="132"/>
      <c r="O11" s="132"/>
      <c r="P11" s="132"/>
      <c r="Q11" s="132"/>
      <c r="R11" s="132"/>
      <c r="S11" s="132"/>
      <c r="T11" s="132"/>
      <c r="U11" s="132"/>
    </row>
    <row r="12" spans="2:21" s="96" customFormat="1" ht="30" customHeight="1" x14ac:dyDescent="0.2">
      <c r="B12" s="131"/>
      <c r="C12" s="135"/>
      <c r="D12" s="132"/>
      <c r="E12" s="132"/>
      <c r="F12" s="132"/>
      <c r="G12" s="135"/>
      <c r="H12" s="132"/>
      <c r="I12" s="132"/>
      <c r="J12" s="132"/>
      <c r="K12" s="132"/>
      <c r="L12" s="132"/>
      <c r="M12" s="132"/>
      <c r="N12" s="132"/>
      <c r="O12" s="132"/>
      <c r="P12" s="132"/>
      <c r="Q12" s="132"/>
      <c r="R12" s="132"/>
      <c r="S12" s="132"/>
      <c r="T12" s="132"/>
      <c r="U12" s="132"/>
    </row>
    <row r="13" spans="2:21" s="96" customFormat="1" ht="30" customHeight="1" x14ac:dyDescent="0.2">
      <c r="B13" s="131"/>
      <c r="C13" s="135"/>
      <c r="D13" s="132"/>
      <c r="E13" s="132"/>
      <c r="F13" s="132"/>
      <c r="G13" s="135"/>
      <c r="H13" s="132"/>
      <c r="I13" s="132"/>
      <c r="J13" s="132"/>
      <c r="K13" s="132"/>
      <c r="L13" s="132"/>
      <c r="M13" s="132"/>
      <c r="N13" s="132"/>
      <c r="O13" s="132"/>
      <c r="P13" s="132"/>
      <c r="Q13" s="132"/>
      <c r="R13" s="132"/>
      <c r="S13" s="132"/>
      <c r="T13" s="132"/>
      <c r="U13" s="132"/>
    </row>
    <row r="14" spans="2:21" s="96" customFormat="1" ht="30" customHeight="1" x14ac:dyDescent="0.2">
      <c r="B14" s="131"/>
      <c r="C14" s="135"/>
      <c r="D14" s="132"/>
      <c r="E14" s="132"/>
      <c r="F14" s="132"/>
      <c r="G14" s="135"/>
      <c r="H14" s="132"/>
      <c r="I14" s="132"/>
      <c r="J14" s="132"/>
      <c r="K14" s="132"/>
      <c r="L14" s="132"/>
      <c r="M14" s="132"/>
      <c r="N14" s="132"/>
      <c r="O14" s="132"/>
      <c r="P14" s="132"/>
      <c r="Q14" s="132"/>
      <c r="R14" s="132"/>
      <c r="S14" s="132"/>
      <c r="T14" s="132"/>
      <c r="U14" s="132"/>
    </row>
    <row r="15" spans="2:21" s="96" customFormat="1" ht="30" customHeight="1" x14ac:dyDescent="0.2">
      <c r="B15" s="131"/>
      <c r="C15" s="135"/>
      <c r="D15" s="132"/>
      <c r="E15" s="132"/>
      <c r="F15" s="132"/>
      <c r="G15" s="135"/>
      <c r="H15" s="132"/>
      <c r="I15" s="132"/>
      <c r="J15" s="132"/>
      <c r="K15" s="132"/>
      <c r="L15" s="132"/>
      <c r="M15" s="132"/>
      <c r="N15" s="132"/>
      <c r="O15" s="132"/>
      <c r="P15" s="132"/>
      <c r="Q15" s="132"/>
      <c r="R15" s="132"/>
      <c r="S15" s="132"/>
      <c r="T15" s="132"/>
      <c r="U15" s="132"/>
    </row>
    <row r="16" spans="2:21" s="96" customFormat="1" ht="30" customHeight="1" x14ac:dyDescent="0.2">
      <c r="B16" s="131"/>
      <c r="C16" s="135"/>
      <c r="D16" s="132"/>
      <c r="E16" s="132"/>
      <c r="F16" s="132"/>
      <c r="G16" s="135"/>
      <c r="H16" s="132"/>
      <c r="I16" s="132"/>
      <c r="J16" s="132"/>
      <c r="K16" s="132"/>
      <c r="L16" s="132"/>
      <c r="M16" s="132"/>
      <c r="N16" s="132"/>
      <c r="O16" s="132"/>
      <c r="P16" s="132"/>
      <c r="Q16" s="132"/>
      <c r="R16" s="132"/>
      <c r="S16" s="132"/>
      <c r="T16" s="132"/>
      <c r="U16" s="132"/>
    </row>
    <row r="17" spans="2:21" s="96" customFormat="1" ht="30" customHeight="1" x14ac:dyDescent="0.2">
      <c r="B17" s="131"/>
      <c r="C17" s="135"/>
      <c r="D17" s="132"/>
      <c r="E17" s="132"/>
      <c r="F17" s="132"/>
      <c r="G17" s="135"/>
      <c r="H17" s="132"/>
      <c r="I17" s="132"/>
      <c r="J17" s="132"/>
      <c r="K17" s="132"/>
      <c r="L17" s="132"/>
      <c r="M17" s="132"/>
      <c r="N17" s="132"/>
      <c r="O17" s="132"/>
      <c r="P17" s="132"/>
      <c r="Q17" s="132"/>
      <c r="R17" s="132"/>
      <c r="S17" s="132"/>
      <c r="T17" s="132"/>
      <c r="U17" s="132"/>
    </row>
    <row r="18" spans="2:21" s="96" customFormat="1" ht="30" customHeight="1" x14ac:dyDescent="0.2">
      <c r="B18" s="131"/>
      <c r="C18" s="135"/>
      <c r="D18" s="132"/>
      <c r="E18" s="132"/>
      <c r="F18" s="132"/>
      <c r="G18" s="135"/>
      <c r="H18" s="132"/>
      <c r="I18" s="132"/>
      <c r="J18" s="132"/>
      <c r="K18" s="132"/>
      <c r="L18" s="132"/>
      <c r="M18" s="132"/>
      <c r="N18" s="132"/>
      <c r="O18" s="132"/>
      <c r="P18" s="132"/>
      <c r="Q18" s="132"/>
      <c r="R18" s="132"/>
      <c r="S18" s="132"/>
      <c r="T18" s="132"/>
      <c r="U18" s="132"/>
    </row>
    <row r="19" spans="2:21" s="96" customFormat="1" ht="30" customHeight="1" x14ac:dyDescent="0.2">
      <c r="B19" s="131"/>
      <c r="C19" s="135"/>
      <c r="D19" s="132"/>
      <c r="E19" s="132"/>
      <c r="F19" s="132"/>
      <c r="G19" s="135"/>
      <c r="H19" s="132"/>
      <c r="I19" s="132"/>
      <c r="J19" s="132"/>
      <c r="K19" s="132"/>
      <c r="L19" s="132"/>
      <c r="M19" s="132"/>
      <c r="N19" s="132"/>
      <c r="O19" s="132"/>
      <c r="P19" s="132"/>
      <c r="Q19" s="132"/>
      <c r="R19" s="132"/>
      <c r="S19" s="132"/>
      <c r="T19" s="132"/>
      <c r="U19" s="132"/>
    </row>
    <row r="20" spans="2:21" s="96" customFormat="1" ht="30" customHeight="1" x14ac:dyDescent="0.2">
      <c r="B20" s="131"/>
      <c r="C20" s="135"/>
      <c r="D20" s="132"/>
      <c r="E20" s="132"/>
      <c r="F20" s="132"/>
      <c r="G20" s="135"/>
      <c r="H20" s="132"/>
      <c r="I20" s="132"/>
      <c r="J20" s="132"/>
      <c r="K20" s="132"/>
      <c r="L20" s="132"/>
      <c r="M20" s="132"/>
      <c r="N20" s="132"/>
      <c r="O20" s="132"/>
      <c r="P20" s="132"/>
      <c r="Q20" s="132"/>
      <c r="R20" s="132"/>
      <c r="S20" s="132"/>
      <c r="T20" s="132"/>
      <c r="U20" s="132"/>
    </row>
    <row r="21" spans="2:21" s="96" customFormat="1" ht="30" customHeight="1" x14ac:dyDescent="0.2">
      <c r="B21" s="131"/>
      <c r="C21" s="135"/>
      <c r="D21" s="132"/>
      <c r="E21" s="132"/>
      <c r="F21" s="132"/>
      <c r="G21" s="135"/>
      <c r="H21" s="132"/>
      <c r="I21" s="132"/>
      <c r="J21" s="132"/>
      <c r="K21" s="132"/>
      <c r="L21" s="132"/>
      <c r="M21" s="132"/>
      <c r="N21" s="132"/>
      <c r="O21" s="132"/>
      <c r="P21" s="132"/>
      <c r="Q21" s="132"/>
      <c r="R21" s="132"/>
      <c r="S21" s="132"/>
      <c r="T21" s="132"/>
      <c r="U21" s="132"/>
    </row>
    <row r="22" spans="2:21" s="96" customFormat="1" ht="30" customHeight="1" x14ac:dyDescent="0.2">
      <c r="B22" s="131"/>
      <c r="C22" s="135"/>
      <c r="D22" s="132"/>
      <c r="E22" s="132"/>
      <c r="F22" s="132"/>
      <c r="G22" s="135"/>
      <c r="H22" s="132"/>
      <c r="I22" s="132"/>
      <c r="J22" s="132"/>
      <c r="K22" s="132"/>
      <c r="L22" s="132"/>
      <c r="M22" s="132"/>
      <c r="N22" s="132"/>
      <c r="O22" s="132"/>
      <c r="P22" s="132"/>
      <c r="Q22" s="132"/>
      <c r="R22" s="132"/>
      <c r="S22" s="132"/>
      <c r="T22" s="132"/>
      <c r="U22" s="132"/>
    </row>
    <row r="23" spans="2:21" s="96" customFormat="1" ht="30" customHeight="1" x14ac:dyDescent="0.2">
      <c r="B23" s="131"/>
      <c r="C23" s="135"/>
      <c r="D23" s="132"/>
      <c r="E23" s="132"/>
      <c r="F23" s="132"/>
      <c r="G23" s="135"/>
      <c r="H23" s="132"/>
      <c r="I23" s="132"/>
      <c r="J23" s="132"/>
      <c r="K23" s="132"/>
      <c r="L23" s="132"/>
      <c r="M23" s="132"/>
      <c r="N23" s="132"/>
      <c r="O23" s="132"/>
      <c r="P23" s="132"/>
      <c r="Q23" s="132"/>
      <c r="R23" s="132"/>
      <c r="S23" s="132"/>
      <c r="T23" s="132"/>
      <c r="U23" s="132"/>
    </row>
    <row r="24" spans="2:21" s="96" customFormat="1" ht="30" customHeight="1" x14ac:dyDescent="0.2">
      <c r="B24" s="131"/>
      <c r="C24" s="135"/>
      <c r="D24" s="132"/>
      <c r="E24" s="132"/>
      <c r="F24" s="132"/>
      <c r="G24" s="135"/>
      <c r="H24" s="132"/>
      <c r="I24" s="132"/>
      <c r="J24" s="132"/>
      <c r="K24" s="132"/>
      <c r="L24" s="132"/>
      <c r="M24" s="132"/>
      <c r="N24" s="132"/>
      <c r="O24" s="132"/>
      <c r="P24" s="132"/>
      <c r="Q24" s="132"/>
      <c r="R24" s="132"/>
      <c r="S24" s="132"/>
      <c r="T24" s="132"/>
      <c r="U24" s="132"/>
    </row>
    <row r="25" spans="2:21" s="96" customFormat="1" ht="30" customHeight="1" x14ac:dyDescent="0.2">
      <c r="B25" s="131"/>
      <c r="C25" s="135"/>
      <c r="D25" s="132"/>
      <c r="E25" s="132"/>
      <c r="F25" s="132"/>
      <c r="G25" s="135"/>
      <c r="H25" s="132"/>
      <c r="I25" s="132"/>
      <c r="J25" s="132"/>
      <c r="K25" s="132"/>
      <c r="L25" s="132"/>
      <c r="M25" s="132"/>
      <c r="N25" s="132"/>
      <c r="O25" s="132"/>
      <c r="P25" s="132"/>
      <c r="Q25" s="132"/>
      <c r="R25" s="132"/>
      <c r="S25" s="132"/>
      <c r="T25" s="132"/>
      <c r="U25" s="132"/>
    </row>
    <row r="26" spans="2:21" s="96" customFormat="1" ht="30" customHeight="1" x14ac:dyDescent="0.2">
      <c r="B26" s="131"/>
      <c r="C26" s="135"/>
      <c r="D26" s="132"/>
      <c r="E26" s="132"/>
      <c r="F26" s="132"/>
      <c r="G26" s="135"/>
      <c r="H26" s="132"/>
      <c r="I26" s="132"/>
      <c r="J26" s="132"/>
      <c r="K26" s="132"/>
      <c r="L26" s="132"/>
      <c r="M26" s="132"/>
      <c r="N26" s="132"/>
      <c r="O26" s="132"/>
      <c r="P26" s="132"/>
      <c r="Q26" s="132"/>
      <c r="R26" s="132"/>
      <c r="S26" s="132"/>
      <c r="T26" s="132"/>
      <c r="U26" s="132"/>
    </row>
    <row r="27" spans="2:21" s="96" customFormat="1" ht="30" customHeight="1" x14ac:dyDescent="0.2">
      <c r="B27" s="131"/>
      <c r="C27" s="135"/>
      <c r="D27" s="132"/>
      <c r="E27" s="132"/>
      <c r="F27" s="132"/>
      <c r="G27" s="135"/>
      <c r="H27" s="132"/>
      <c r="I27" s="132"/>
      <c r="J27" s="132"/>
      <c r="K27" s="132"/>
      <c r="L27" s="132"/>
      <c r="M27" s="132"/>
      <c r="N27" s="132"/>
      <c r="O27" s="132"/>
      <c r="P27" s="132"/>
      <c r="Q27" s="132"/>
      <c r="R27" s="132"/>
      <c r="S27" s="132"/>
      <c r="T27" s="132"/>
      <c r="U27" s="132"/>
    </row>
    <row r="28" spans="2:21" s="96" customFormat="1" ht="30" customHeight="1" x14ac:dyDescent="0.2">
      <c r="B28" s="131"/>
      <c r="C28" s="135"/>
      <c r="D28" s="132"/>
      <c r="E28" s="132"/>
      <c r="F28" s="132"/>
      <c r="G28" s="135"/>
      <c r="H28" s="132"/>
      <c r="I28" s="132"/>
      <c r="J28" s="132"/>
      <c r="K28" s="132"/>
      <c r="L28" s="132"/>
      <c r="M28" s="132"/>
      <c r="N28" s="132"/>
      <c r="O28" s="132"/>
      <c r="P28" s="132"/>
      <c r="Q28" s="132"/>
      <c r="R28" s="132"/>
      <c r="S28" s="132"/>
      <c r="T28" s="132"/>
      <c r="U28" s="132"/>
    </row>
    <row r="29" spans="2:21" s="96" customFormat="1" ht="30" customHeight="1" x14ac:dyDescent="0.2">
      <c r="B29" s="131"/>
      <c r="C29" s="135"/>
      <c r="D29" s="132"/>
      <c r="E29" s="132"/>
      <c r="F29" s="132"/>
      <c r="G29" s="135"/>
      <c r="H29" s="132"/>
      <c r="I29" s="132"/>
      <c r="J29" s="132"/>
      <c r="K29" s="132"/>
      <c r="L29" s="132"/>
      <c r="M29" s="132"/>
      <c r="N29" s="132"/>
      <c r="O29" s="132"/>
      <c r="P29" s="132"/>
      <c r="Q29" s="132"/>
      <c r="R29" s="132"/>
      <c r="S29" s="132"/>
      <c r="T29" s="132"/>
      <c r="U29" s="132"/>
    </row>
    <row r="30" spans="2:21" s="96" customFormat="1" ht="30" customHeight="1" x14ac:dyDescent="0.2">
      <c r="B30" s="131"/>
      <c r="C30" s="135"/>
      <c r="D30" s="132"/>
      <c r="E30" s="132"/>
      <c r="F30" s="132"/>
      <c r="G30" s="135"/>
      <c r="H30" s="132"/>
      <c r="I30" s="132"/>
      <c r="J30" s="132"/>
      <c r="K30" s="132"/>
      <c r="L30" s="132"/>
      <c r="M30" s="132"/>
      <c r="N30" s="132"/>
      <c r="O30" s="132"/>
      <c r="P30" s="132"/>
      <c r="Q30" s="132"/>
      <c r="R30" s="132"/>
      <c r="S30" s="132"/>
      <c r="T30" s="132"/>
      <c r="U30" s="132"/>
    </row>
    <row r="31" spans="2:21" s="96" customFormat="1" ht="30" customHeight="1" x14ac:dyDescent="0.2">
      <c r="B31" s="131"/>
      <c r="C31" s="135"/>
      <c r="D31" s="132"/>
      <c r="E31" s="132"/>
      <c r="F31" s="132"/>
      <c r="G31" s="135"/>
      <c r="H31" s="132"/>
      <c r="I31" s="132"/>
      <c r="J31" s="132"/>
      <c r="K31" s="132"/>
      <c r="L31" s="132"/>
      <c r="M31" s="132"/>
      <c r="N31" s="132"/>
      <c r="O31" s="132"/>
      <c r="P31" s="132"/>
      <c r="Q31" s="132"/>
      <c r="R31" s="132"/>
      <c r="S31" s="132"/>
      <c r="T31" s="132"/>
      <c r="U31" s="132"/>
    </row>
    <row r="32" spans="2:21" s="96" customFormat="1" ht="30" customHeight="1" x14ac:dyDescent="0.2">
      <c r="B32" s="131"/>
      <c r="C32" s="135"/>
      <c r="D32" s="132"/>
      <c r="E32" s="132"/>
      <c r="F32" s="132"/>
      <c r="G32" s="135"/>
      <c r="H32" s="132"/>
      <c r="I32" s="132"/>
      <c r="J32" s="132"/>
      <c r="K32" s="132"/>
      <c r="L32" s="132"/>
      <c r="M32" s="132"/>
      <c r="N32" s="132"/>
      <c r="O32" s="132"/>
      <c r="P32" s="132"/>
      <c r="Q32" s="132"/>
      <c r="R32" s="132"/>
      <c r="S32" s="132"/>
      <c r="T32" s="132"/>
      <c r="U32" s="132"/>
    </row>
    <row r="33" spans="2:21" s="96" customFormat="1" ht="30" customHeight="1" x14ac:dyDescent="0.2">
      <c r="B33" s="131"/>
      <c r="C33" s="135"/>
      <c r="D33" s="132"/>
      <c r="E33" s="132"/>
      <c r="F33" s="132"/>
      <c r="G33" s="135"/>
      <c r="H33" s="132"/>
      <c r="I33" s="132"/>
      <c r="J33" s="132"/>
      <c r="K33" s="132"/>
      <c r="L33" s="132"/>
      <c r="M33" s="132"/>
      <c r="N33" s="132"/>
      <c r="O33" s="132"/>
      <c r="P33" s="132"/>
      <c r="Q33" s="132"/>
      <c r="R33" s="132"/>
      <c r="S33" s="132"/>
      <c r="T33" s="132"/>
      <c r="U33" s="132"/>
    </row>
    <row r="34" spans="2:21" s="96" customFormat="1" ht="30" customHeight="1" x14ac:dyDescent="0.2">
      <c r="B34" s="131"/>
      <c r="C34" s="135"/>
      <c r="D34" s="132"/>
      <c r="E34" s="132"/>
      <c r="F34" s="132"/>
      <c r="G34" s="135"/>
      <c r="H34" s="132"/>
      <c r="I34" s="132"/>
      <c r="J34" s="132"/>
      <c r="K34" s="132"/>
      <c r="L34" s="132"/>
      <c r="M34" s="132"/>
      <c r="N34" s="132"/>
      <c r="O34" s="132"/>
      <c r="P34" s="132"/>
      <c r="Q34" s="132"/>
      <c r="R34" s="132"/>
      <c r="S34" s="132"/>
      <c r="T34" s="132"/>
      <c r="U34" s="132"/>
    </row>
    <row r="35" spans="2:21" s="96" customFormat="1" ht="30" customHeight="1" x14ac:dyDescent="0.2">
      <c r="B35" s="131"/>
      <c r="C35" s="135"/>
      <c r="D35" s="132"/>
      <c r="E35" s="132"/>
      <c r="F35" s="132"/>
      <c r="G35" s="135"/>
      <c r="H35" s="132"/>
      <c r="I35" s="132"/>
      <c r="J35" s="132"/>
      <c r="K35" s="132"/>
      <c r="L35" s="132"/>
      <c r="M35" s="132"/>
      <c r="N35" s="132"/>
      <c r="O35" s="132"/>
      <c r="P35" s="132"/>
      <c r="Q35" s="132"/>
      <c r="R35" s="132"/>
      <c r="S35" s="132"/>
      <c r="T35" s="132"/>
      <c r="U35" s="132"/>
    </row>
    <row r="36" spans="2:21" s="96" customFormat="1" ht="30" customHeight="1" x14ac:dyDescent="0.2">
      <c r="B36" s="131"/>
      <c r="C36" s="135"/>
      <c r="D36" s="132"/>
      <c r="E36" s="132"/>
      <c r="F36" s="132"/>
      <c r="G36" s="135"/>
      <c r="H36" s="132"/>
      <c r="I36" s="132"/>
      <c r="J36" s="132"/>
      <c r="K36" s="132"/>
      <c r="L36" s="132"/>
      <c r="M36" s="132"/>
      <c r="N36" s="132"/>
      <c r="O36" s="132"/>
      <c r="P36" s="132"/>
      <c r="Q36" s="132"/>
      <c r="R36" s="132"/>
      <c r="S36" s="132"/>
      <c r="T36" s="132"/>
      <c r="U36" s="132"/>
    </row>
    <row r="37" spans="2:21" s="96" customFormat="1" ht="30" customHeight="1" x14ac:dyDescent="0.2">
      <c r="B37" s="131"/>
      <c r="C37" s="135"/>
      <c r="D37" s="132"/>
      <c r="E37" s="132"/>
      <c r="F37" s="132"/>
      <c r="G37" s="135"/>
      <c r="H37" s="132"/>
      <c r="I37" s="132"/>
      <c r="J37" s="132"/>
      <c r="K37" s="132"/>
      <c r="L37" s="132"/>
      <c r="M37" s="132"/>
      <c r="N37" s="132"/>
      <c r="O37" s="132"/>
      <c r="P37" s="132"/>
      <c r="Q37" s="132"/>
      <c r="R37" s="132"/>
      <c r="S37" s="132"/>
      <c r="T37" s="132"/>
      <c r="U37" s="132"/>
    </row>
    <row r="38" spans="2:21" s="96" customFormat="1" ht="30" customHeight="1" x14ac:dyDescent="0.2">
      <c r="B38" s="131"/>
      <c r="C38" s="135"/>
      <c r="D38" s="132"/>
      <c r="E38" s="132"/>
      <c r="F38" s="132"/>
      <c r="G38" s="135"/>
      <c r="H38" s="132"/>
      <c r="I38" s="132"/>
      <c r="J38" s="132"/>
      <c r="K38" s="132"/>
      <c r="L38" s="132"/>
      <c r="M38" s="132"/>
      <c r="N38" s="132"/>
      <c r="O38" s="132"/>
      <c r="P38" s="132"/>
      <c r="Q38" s="132"/>
      <c r="R38" s="132"/>
      <c r="S38" s="132"/>
      <c r="T38" s="132"/>
      <c r="U38" s="132"/>
    </row>
    <row r="39" spans="2:21" s="96" customFormat="1" ht="30" customHeight="1" x14ac:dyDescent="0.2">
      <c r="B39" s="131"/>
      <c r="C39" s="135"/>
      <c r="D39" s="132"/>
      <c r="E39" s="132"/>
      <c r="F39" s="132"/>
      <c r="G39" s="135"/>
      <c r="H39" s="132"/>
      <c r="I39" s="132"/>
      <c r="J39" s="132"/>
      <c r="K39" s="132"/>
      <c r="L39" s="132"/>
      <c r="M39" s="132"/>
      <c r="N39" s="132"/>
      <c r="O39" s="132"/>
      <c r="P39" s="132"/>
      <c r="Q39" s="132"/>
      <c r="R39" s="132"/>
      <c r="S39" s="132"/>
      <c r="T39" s="132"/>
      <c r="U39" s="132"/>
    </row>
    <row r="40" spans="2:21" s="96" customFormat="1" ht="30" customHeight="1" x14ac:dyDescent="0.2">
      <c r="B40" s="131"/>
      <c r="C40" s="135"/>
      <c r="D40" s="132"/>
      <c r="E40" s="132"/>
      <c r="F40" s="132"/>
      <c r="G40" s="135"/>
      <c r="H40" s="132"/>
      <c r="I40" s="132"/>
      <c r="J40" s="132"/>
      <c r="K40" s="132"/>
      <c r="L40" s="132"/>
      <c r="M40" s="132"/>
      <c r="N40" s="132"/>
      <c r="O40" s="132"/>
      <c r="P40" s="132"/>
      <c r="Q40" s="132"/>
      <c r="R40" s="132"/>
      <c r="S40" s="132"/>
      <c r="T40" s="132"/>
      <c r="U40" s="132"/>
    </row>
    <row r="41" spans="2:21" s="96" customFormat="1" ht="30" customHeight="1" x14ac:dyDescent="0.2">
      <c r="B41" s="131"/>
      <c r="C41" s="135"/>
      <c r="D41" s="132"/>
      <c r="E41" s="132"/>
      <c r="F41" s="132"/>
      <c r="G41" s="135"/>
      <c r="H41" s="132"/>
      <c r="I41" s="132"/>
      <c r="J41" s="132"/>
      <c r="K41" s="132"/>
      <c r="L41" s="132"/>
      <c r="M41" s="132"/>
      <c r="N41" s="132"/>
      <c r="O41" s="132"/>
      <c r="P41" s="132"/>
      <c r="Q41" s="132"/>
      <c r="R41" s="132"/>
      <c r="S41" s="132"/>
      <c r="T41" s="132"/>
      <c r="U41" s="132"/>
    </row>
    <row r="42" spans="2:21" s="96" customFormat="1" ht="30" customHeight="1" x14ac:dyDescent="0.2">
      <c r="B42" s="131"/>
      <c r="C42" s="135"/>
      <c r="D42" s="132"/>
      <c r="E42" s="132"/>
      <c r="F42" s="132"/>
      <c r="G42" s="135"/>
      <c r="H42" s="132"/>
      <c r="I42" s="132"/>
      <c r="J42" s="132"/>
      <c r="K42" s="132"/>
      <c r="L42" s="132"/>
      <c r="M42" s="132"/>
      <c r="N42" s="132"/>
      <c r="O42" s="132"/>
      <c r="P42" s="132"/>
      <c r="Q42" s="132"/>
      <c r="R42" s="132"/>
      <c r="S42" s="132"/>
      <c r="T42" s="132"/>
      <c r="U42" s="132"/>
    </row>
    <row r="43" spans="2:21" s="96" customFormat="1" ht="30" customHeight="1" x14ac:dyDescent="0.2">
      <c r="B43" s="131"/>
      <c r="C43" s="135"/>
      <c r="D43" s="132"/>
      <c r="E43" s="132"/>
      <c r="F43" s="132"/>
      <c r="G43" s="135"/>
      <c r="H43" s="132"/>
      <c r="I43" s="132"/>
      <c r="J43" s="132"/>
      <c r="K43" s="132"/>
      <c r="L43" s="132"/>
      <c r="M43" s="132"/>
      <c r="N43" s="132"/>
      <c r="O43" s="132"/>
      <c r="P43" s="132"/>
      <c r="Q43" s="132"/>
      <c r="R43" s="132"/>
      <c r="S43" s="132"/>
      <c r="T43" s="132"/>
      <c r="U43" s="132"/>
    </row>
    <row r="44" spans="2:21" s="96" customFormat="1" ht="30" customHeight="1" x14ac:dyDescent="0.2">
      <c r="B44" s="131"/>
      <c r="C44" s="135"/>
      <c r="D44" s="132"/>
      <c r="E44" s="132"/>
      <c r="F44" s="132"/>
      <c r="G44" s="135"/>
      <c r="H44" s="132"/>
      <c r="I44" s="132"/>
      <c r="J44" s="132"/>
      <c r="K44" s="132"/>
      <c r="L44" s="132"/>
      <c r="M44" s="132"/>
      <c r="N44" s="132"/>
      <c r="O44" s="132"/>
      <c r="P44" s="132"/>
      <c r="Q44" s="132"/>
      <c r="R44" s="132"/>
      <c r="S44" s="132"/>
      <c r="T44" s="132"/>
      <c r="U44" s="132"/>
    </row>
    <row r="45" spans="2:21" s="96" customFormat="1" ht="30" customHeight="1" x14ac:dyDescent="0.2">
      <c r="B45" s="131"/>
      <c r="C45" s="135"/>
      <c r="D45" s="132"/>
      <c r="E45" s="132"/>
      <c r="F45" s="132"/>
      <c r="G45" s="135"/>
      <c r="H45" s="132"/>
      <c r="I45" s="132"/>
      <c r="J45" s="132"/>
      <c r="K45" s="132"/>
      <c r="L45" s="132"/>
      <c r="M45" s="132"/>
      <c r="N45" s="132"/>
      <c r="O45" s="132"/>
      <c r="P45" s="132"/>
      <c r="Q45" s="132"/>
      <c r="R45" s="132"/>
      <c r="S45" s="132"/>
      <c r="T45" s="132"/>
      <c r="U45" s="132"/>
    </row>
    <row r="46" spans="2:21" s="96" customFormat="1" ht="30" customHeight="1" x14ac:dyDescent="0.2">
      <c r="B46" s="131"/>
      <c r="C46" s="135"/>
      <c r="D46" s="132"/>
      <c r="E46" s="132"/>
      <c r="F46" s="132"/>
      <c r="G46" s="135"/>
      <c r="H46" s="132"/>
      <c r="I46" s="132"/>
      <c r="J46" s="132"/>
      <c r="K46" s="132"/>
      <c r="L46" s="132"/>
      <c r="M46" s="132"/>
      <c r="N46" s="132"/>
      <c r="O46" s="132"/>
      <c r="P46" s="132"/>
      <c r="Q46" s="132"/>
      <c r="R46" s="132"/>
      <c r="S46" s="132"/>
      <c r="T46" s="132"/>
      <c r="U46" s="132"/>
    </row>
    <row r="47" spans="2:21" s="96" customFormat="1" ht="30" customHeight="1" x14ac:dyDescent="0.2">
      <c r="B47" s="131"/>
      <c r="C47" s="135"/>
      <c r="D47" s="132"/>
      <c r="E47" s="132"/>
      <c r="F47" s="132"/>
      <c r="G47" s="135"/>
      <c r="H47" s="132"/>
      <c r="I47" s="132"/>
      <c r="J47" s="132"/>
      <c r="K47" s="132"/>
      <c r="L47" s="132"/>
      <c r="M47" s="132"/>
      <c r="N47" s="132"/>
      <c r="O47" s="132"/>
      <c r="P47" s="132"/>
      <c r="Q47" s="132"/>
      <c r="R47" s="132"/>
      <c r="S47" s="132"/>
      <c r="T47" s="132"/>
      <c r="U47" s="132"/>
    </row>
    <row r="48" spans="2:21" s="96" customFormat="1" ht="30" customHeight="1" x14ac:dyDescent="0.2">
      <c r="B48" s="131"/>
      <c r="C48" s="135"/>
      <c r="D48" s="132"/>
      <c r="E48" s="132"/>
      <c r="F48" s="132"/>
      <c r="G48" s="135"/>
      <c r="H48" s="132"/>
      <c r="I48" s="132"/>
      <c r="J48" s="132"/>
      <c r="K48" s="132"/>
      <c r="L48" s="132"/>
      <c r="M48" s="132"/>
      <c r="N48" s="132"/>
      <c r="O48" s="132"/>
      <c r="P48" s="132"/>
      <c r="Q48" s="132"/>
      <c r="R48" s="132"/>
      <c r="S48" s="132"/>
      <c r="T48" s="132"/>
      <c r="U48" s="132"/>
    </row>
    <row r="49" spans="2:21" s="96" customFormat="1" ht="30" customHeight="1" x14ac:dyDescent="0.2">
      <c r="B49" s="131"/>
      <c r="C49" s="135"/>
      <c r="D49" s="132"/>
      <c r="E49" s="132"/>
      <c r="F49" s="132"/>
      <c r="G49" s="135"/>
      <c r="H49" s="132"/>
      <c r="I49" s="132"/>
      <c r="J49" s="132"/>
      <c r="K49" s="132"/>
      <c r="L49" s="132"/>
      <c r="M49" s="132"/>
      <c r="N49" s="132"/>
      <c r="O49" s="132"/>
      <c r="P49" s="132"/>
      <c r="Q49" s="132"/>
      <c r="R49" s="132"/>
      <c r="S49" s="132"/>
      <c r="T49" s="132"/>
      <c r="U49" s="132"/>
    </row>
    <row r="50" spans="2:21" s="96" customFormat="1" ht="30" customHeight="1" x14ac:dyDescent="0.2">
      <c r="B50" s="131"/>
      <c r="C50" s="135"/>
      <c r="D50" s="132"/>
      <c r="E50" s="132"/>
      <c r="F50" s="132"/>
      <c r="G50" s="135"/>
      <c r="H50" s="132"/>
      <c r="I50" s="132"/>
      <c r="J50" s="132"/>
      <c r="K50" s="132"/>
      <c r="L50" s="132"/>
      <c r="M50" s="132"/>
      <c r="N50" s="132"/>
      <c r="O50" s="132"/>
      <c r="P50" s="132"/>
      <c r="Q50" s="132"/>
      <c r="R50" s="132"/>
      <c r="S50" s="132"/>
      <c r="T50" s="132"/>
      <c r="U50" s="132"/>
    </row>
    <row r="51" spans="2:21" s="96" customFormat="1" ht="30" customHeight="1" x14ac:dyDescent="0.2">
      <c r="B51" s="131"/>
      <c r="C51" s="135"/>
      <c r="D51" s="132"/>
      <c r="E51" s="132"/>
      <c r="F51" s="132"/>
      <c r="G51" s="135"/>
      <c r="H51" s="132"/>
      <c r="I51" s="132"/>
      <c r="J51" s="132"/>
      <c r="K51" s="132"/>
      <c r="L51" s="132"/>
      <c r="M51" s="132"/>
      <c r="N51" s="132"/>
      <c r="O51" s="132"/>
      <c r="P51" s="132"/>
      <c r="Q51" s="132"/>
      <c r="R51" s="132"/>
      <c r="S51" s="132"/>
      <c r="T51" s="132"/>
      <c r="U51" s="132"/>
    </row>
    <row r="52" spans="2:21" s="96" customFormat="1" ht="30" customHeight="1" x14ac:dyDescent="0.2">
      <c r="B52" s="131"/>
      <c r="C52" s="135"/>
      <c r="D52" s="132"/>
      <c r="E52" s="132"/>
      <c r="F52" s="132"/>
      <c r="G52" s="135"/>
      <c r="H52" s="132"/>
      <c r="I52" s="132"/>
      <c r="J52" s="132"/>
      <c r="K52" s="132"/>
      <c r="L52" s="132"/>
      <c r="M52" s="132"/>
      <c r="N52" s="132"/>
      <c r="O52" s="132"/>
      <c r="P52" s="132"/>
      <c r="Q52" s="132"/>
      <c r="R52" s="132"/>
      <c r="S52" s="132"/>
      <c r="T52" s="132"/>
      <c r="U52" s="132"/>
    </row>
    <row r="53" spans="2:21" s="96" customFormat="1" ht="30" customHeight="1" x14ac:dyDescent="0.2">
      <c r="B53" s="131"/>
      <c r="C53" s="135"/>
      <c r="D53" s="132"/>
      <c r="E53" s="132"/>
      <c r="F53" s="132"/>
      <c r="G53" s="135"/>
      <c r="H53" s="132"/>
      <c r="I53" s="132"/>
      <c r="J53" s="132"/>
      <c r="K53" s="132"/>
      <c r="L53" s="132"/>
      <c r="M53" s="132"/>
      <c r="N53" s="132"/>
      <c r="O53" s="132"/>
      <c r="P53" s="132"/>
      <c r="Q53" s="132"/>
      <c r="R53" s="132"/>
      <c r="S53" s="132"/>
      <c r="T53" s="132"/>
      <c r="U53" s="132"/>
    </row>
    <row r="54" spans="2:21" s="96" customFormat="1" ht="30" customHeight="1" x14ac:dyDescent="0.2">
      <c r="B54" s="131"/>
      <c r="C54" s="135"/>
      <c r="D54" s="132"/>
      <c r="E54" s="132"/>
      <c r="F54" s="132"/>
      <c r="G54" s="135"/>
      <c r="H54" s="132"/>
      <c r="I54" s="132"/>
      <c r="J54" s="132"/>
      <c r="K54" s="132"/>
      <c r="L54" s="132"/>
      <c r="M54" s="132"/>
      <c r="N54" s="132"/>
      <c r="O54" s="132"/>
      <c r="P54" s="132"/>
      <c r="Q54" s="132"/>
      <c r="R54" s="132"/>
      <c r="S54" s="132"/>
      <c r="T54" s="132"/>
      <c r="U54" s="132"/>
    </row>
    <row r="55" spans="2:21" s="96" customFormat="1" ht="30" customHeight="1" x14ac:dyDescent="0.2">
      <c r="B55" s="131"/>
      <c r="C55" s="135"/>
      <c r="D55" s="132"/>
      <c r="E55" s="132"/>
      <c r="F55" s="132"/>
      <c r="G55" s="135"/>
      <c r="H55" s="132"/>
      <c r="I55" s="132"/>
      <c r="J55" s="132"/>
      <c r="K55" s="132"/>
      <c r="L55" s="132"/>
      <c r="M55" s="132"/>
      <c r="N55" s="132"/>
      <c r="O55" s="132"/>
      <c r="P55" s="132"/>
      <c r="Q55" s="132"/>
      <c r="R55" s="132"/>
      <c r="S55" s="132"/>
      <c r="T55" s="132"/>
      <c r="U55" s="132"/>
    </row>
    <row r="56" spans="2:21" s="96" customFormat="1" ht="30" customHeight="1" x14ac:dyDescent="0.2">
      <c r="B56" s="131"/>
      <c r="C56" s="135"/>
      <c r="D56" s="132"/>
      <c r="E56" s="132"/>
      <c r="F56" s="132"/>
      <c r="G56" s="135"/>
      <c r="H56" s="132"/>
      <c r="I56" s="132"/>
      <c r="J56" s="132"/>
      <c r="K56" s="132"/>
      <c r="L56" s="132"/>
      <c r="M56" s="132"/>
      <c r="N56" s="132"/>
      <c r="O56" s="132"/>
      <c r="P56" s="132"/>
      <c r="Q56" s="132"/>
      <c r="R56" s="132"/>
      <c r="S56" s="132"/>
      <c r="T56" s="132"/>
      <c r="U56" s="132"/>
    </row>
    <row r="57" spans="2:21" s="96" customFormat="1" ht="30" customHeight="1" x14ac:dyDescent="0.2">
      <c r="B57" s="131"/>
      <c r="C57" s="135"/>
      <c r="D57" s="132"/>
      <c r="E57" s="132"/>
      <c r="F57" s="132"/>
      <c r="G57" s="135"/>
      <c r="H57" s="132"/>
      <c r="I57" s="132"/>
      <c r="J57" s="132"/>
      <c r="K57" s="132"/>
      <c r="L57" s="132"/>
      <c r="M57" s="132"/>
      <c r="N57" s="132"/>
      <c r="O57" s="132"/>
      <c r="P57" s="132"/>
      <c r="Q57" s="132"/>
      <c r="R57" s="132"/>
      <c r="S57" s="132"/>
      <c r="T57" s="132"/>
      <c r="U57" s="132"/>
    </row>
    <row r="58" spans="2:21" s="96" customFormat="1" ht="30" customHeight="1" x14ac:dyDescent="0.2">
      <c r="B58" s="131"/>
      <c r="C58" s="135"/>
      <c r="D58" s="132"/>
      <c r="E58" s="132"/>
      <c r="F58" s="132"/>
      <c r="G58" s="135"/>
      <c r="H58" s="132"/>
      <c r="I58" s="132"/>
      <c r="J58" s="132"/>
      <c r="K58" s="132"/>
      <c r="L58" s="132"/>
      <c r="M58" s="132"/>
      <c r="N58" s="132"/>
      <c r="O58" s="132"/>
      <c r="P58" s="132"/>
      <c r="Q58" s="132"/>
      <c r="R58" s="132"/>
      <c r="S58" s="132"/>
      <c r="T58" s="132"/>
      <c r="U58" s="132"/>
    </row>
    <row r="59" spans="2:21" s="96" customFormat="1" ht="30" customHeight="1" x14ac:dyDescent="0.2">
      <c r="B59" s="131"/>
      <c r="C59" s="135"/>
      <c r="D59" s="132"/>
      <c r="E59" s="132"/>
      <c r="F59" s="132"/>
      <c r="G59" s="135"/>
      <c r="H59" s="132"/>
      <c r="I59" s="132"/>
      <c r="J59" s="132"/>
      <c r="K59" s="132"/>
      <c r="L59" s="132"/>
      <c r="M59" s="132"/>
      <c r="N59" s="132"/>
      <c r="O59" s="132"/>
      <c r="P59" s="132"/>
      <c r="Q59" s="132"/>
      <c r="R59" s="132"/>
      <c r="S59" s="132"/>
      <c r="T59" s="132"/>
      <c r="U59" s="132"/>
    </row>
    <row r="60" spans="2:21" s="96" customFormat="1" ht="30" customHeight="1" x14ac:dyDescent="0.2">
      <c r="B60" s="131"/>
      <c r="C60" s="135"/>
      <c r="D60" s="132"/>
      <c r="E60" s="132"/>
      <c r="F60" s="132"/>
      <c r="G60" s="135"/>
      <c r="H60" s="132"/>
      <c r="I60" s="132"/>
      <c r="J60" s="132"/>
      <c r="K60" s="132"/>
      <c r="L60" s="132"/>
      <c r="M60" s="132"/>
      <c r="N60" s="132"/>
      <c r="O60" s="132"/>
      <c r="P60" s="132"/>
      <c r="Q60" s="132"/>
      <c r="R60" s="132"/>
      <c r="S60" s="132"/>
      <c r="T60" s="132"/>
      <c r="U60" s="132"/>
    </row>
    <row r="61" spans="2:21" s="96" customFormat="1" ht="30" customHeight="1" x14ac:dyDescent="0.2">
      <c r="B61" s="131"/>
      <c r="C61" s="135"/>
      <c r="D61" s="132"/>
      <c r="E61" s="132"/>
      <c r="F61" s="132"/>
      <c r="G61" s="135"/>
      <c r="H61" s="132"/>
      <c r="I61" s="132"/>
      <c r="J61" s="132"/>
      <c r="K61" s="132"/>
      <c r="L61" s="132"/>
      <c r="M61" s="132"/>
      <c r="N61" s="132"/>
      <c r="O61" s="132"/>
      <c r="P61" s="132"/>
      <c r="Q61" s="132"/>
      <c r="R61" s="132"/>
      <c r="S61" s="132"/>
      <c r="T61" s="132"/>
      <c r="U61" s="132"/>
    </row>
    <row r="62" spans="2:21" s="96" customFormat="1" ht="30" customHeight="1" x14ac:dyDescent="0.2">
      <c r="B62" s="131"/>
      <c r="C62" s="135"/>
      <c r="D62" s="132"/>
      <c r="E62" s="132"/>
      <c r="F62" s="132"/>
      <c r="G62" s="135"/>
      <c r="H62" s="132"/>
      <c r="I62" s="132"/>
      <c r="J62" s="132"/>
      <c r="K62" s="132"/>
      <c r="L62" s="132"/>
      <c r="M62" s="132"/>
      <c r="N62" s="132"/>
      <c r="O62" s="132"/>
      <c r="P62" s="132"/>
      <c r="Q62" s="132"/>
      <c r="R62" s="132"/>
      <c r="S62" s="132"/>
      <c r="T62" s="132"/>
      <c r="U62" s="132"/>
    </row>
    <row r="63" spans="2:21" s="96" customFormat="1" ht="30" customHeight="1" x14ac:dyDescent="0.2">
      <c r="B63" s="131"/>
      <c r="C63" s="135"/>
      <c r="D63" s="132"/>
      <c r="E63" s="132"/>
      <c r="F63" s="132"/>
      <c r="G63" s="135"/>
      <c r="H63" s="132"/>
      <c r="I63" s="132"/>
      <c r="J63" s="132"/>
      <c r="K63" s="132"/>
      <c r="L63" s="132"/>
      <c r="M63" s="132"/>
      <c r="N63" s="132"/>
      <c r="O63" s="132"/>
      <c r="P63" s="132"/>
      <c r="Q63" s="132"/>
      <c r="R63" s="132"/>
      <c r="S63" s="132"/>
      <c r="T63" s="132"/>
      <c r="U63" s="132"/>
    </row>
    <row r="64" spans="2:21" s="96" customFormat="1" ht="30" customHeight="1" x14ac:dyDescent="0.2">
      <c r="B64" s="131"/>
      <c r="C64" s="135"/>
      <c r="D64" s="132"/>
      <c r="E64" s="132"/>
      <c r="F64" s="132"/>
      <c r="G64" s="135"/>
      <c r="H64" s="132"/>
      <c r="I64" s="132"/>
      <c r="J64" s="132"/>
      <c r="K64" s="132"/>
      <c r="L64" s="132"/>
      <c r="M64" s="132"/>
      <c r="N64" s="132"/>
      <c r="O64" s="132"/>
      <c r="P64" s="132"/>
      <c r="Q64" s="132"/>
      <c r="R64" s="132"/>
      <c r="S64" s="132"/>
      <c r="T64" s="132"/>
      <c r="U64" s="132"/>
    </row>
    <row r="65" spans="2:21" s="96" customFormat="1" ht="30" customHeight="1" x14ac:dyDescent="0.2">
      <c r="B65" s="131"/>
      <c r="C65" s="135"/>
      <c r="D65" s="132"/>
      <c r="E65" s="132"/>
      <c r="F65" s="132"/>
      <c r="G65" s="135"/>
      <c r="H65" s="132"/>
      <c r="I65" s="132"/>
      <c r="J65" s="132"/>
      <c r="K65" s="132"/>
      <c r="L65" s="132"/>
      <c r="M65" s="132"/>
      <c r="N65" s="132"/>
      <c r="O65" s="132"/>
      <c r="P65" s="132"/>
      <c r="Q65" s="132"/>
      <c r="R65" s="132"/>
      <c r="S65" s="132"/>
      <c r="T65" s="132"/>
      <c r="U65" s="132"/>
    </row>
    <row r="66" spans="2:21" s="96" customFormat="1" ht="30" customHeight="1" x14ac:dyDescent="0.2">
      <c r="B66" s="131"/>
      <c r="C66" s="135"/>
      <c r="D66" s="132"/>
      <c r="E66" s="132"/>
      <c r="F66" s="132"/>
      <c r="G66" s="135"/>
      <c r="H66" s="132"/>
      <c r="I66" s="132"/>
      <c r="J66" s="132"/>
      <c r="K66" s="132"/>
      <c r="L66" s="132"/>
      <c r="M66" s="132"/>
      <c r="N66" s="132"/>
      <c r="O66" s="132"/>
      <c r="P66" s="132"/>
      <c r="Q66" s="132"/>
      <c r="R66" s="132"/>
      <c r="S66" s="132"/>
      <c r="T66" s="132"/>
      <c r="U66" s="132"/>
    </row>
    <row r="67" spans="2:21" s="96" customFormat="1" ht="30" customHeight="1" x14ac:dyDescent="0.2">
      <c r="B67" s="131"/>
      <c r="C67" s="135"/>
      <c r="D67" s="132"/>
      <c r="E67" s="132"/>
      <c r="F67" s="132"/>
      <c r="G67" s="135"/>
      <c r="H67" s="132"/>
      <c r="I67" s="132"/>
      <c r="J67" s="132"/>
      <c r="K67" s="132"/>
      <c r="L67" s="132"/>
      <c r="M67" s="132"/>
      <c r="N67" s="132"/>
      <c r="O67" s="132"/>
      <c r="P67" s="132"/>
      <c r="Q67" s="132"/>
      <c r="R67" s="132"/>
      <c r="S67" s="132"/>
      <c r="T67" s="132"/>
      <c r="U67" s="132"/>
    </row>
    <row r="68" spans="2:21" s="96" customFormat="1" ht="30" customHeight="1" x14ac:dyDescent="0.2">
      <c r="B68" s="131"/>
      <c r="C68" s="135"/>
      <c r="D68" s="132"/>
      <c r="E68" s="132"/>
      <c r="F68" s="132"/>
      <c r="G68" s="135"/>
      <c r="H68" s="132"/>
      <c r="I68" s="132"/>
      <c r="J68" s="132"/>
      <c r="K68" s="132"/>
      <c r="L68" s="132"/>
      <c r="M68" s="132"/>
      <c r="N68" s="132"/>
      <c r="O68" s="132"/>
      <c r="P68" s="132"/>
      <c r="Q68" s="132"/>
      <c r="R68" s="132"/>
      <c r="S68" s="132"/>
      <c r="T68" s="132"/>
      <c r="U68" s="132"/>
    </row>
    <row r="69" spans="2:21" s="96" customFormat="1" ht="30" customHeight="1" x14ac:dyDescent="0.2">
      <c r="B69" s="131"/>
      <c r="C69" s="135"/>
      <c r="D69" s="132"/>
      <c r="E69" s="132"/>
      <c r="F69" s="132"/>
      <c r="G69" s="135"/>
      <c r="H69" s="132"/>
      <c r="I69" s="132"/>
      <c r="J69" s="132"/>
      <c r="K69" s="132"/>
      <c r="L69" s="132"/>
      <c r="M69" s="132"/>
      <c r="N69" s="132"/>
      <c r="O69" s="132"/>
      <c r="P69" s="132"/>
      <c r="Q69" s="132"/>
      <c r="R69" s="132"/>
      <c r="S69" s="132"/>
      <c r="T69" s="132"/>
      <c r="U69" s="132"/>
    </row>
    <row r="70" spans="2:21" s="96" customFormat="1" ht="30" customHeight="1" x14ac:dyDescent="0.2">
      <c r="B70" s="131"/>
      <c r="C70" s="135"/>
      <c r="D70" s="132"/>
      <c r="E70" s="132"/>
      <c r="F70" s="132"/>
      <c r="G70" s="135"/>
      <c r="H70" s="132"/>
      <c r="I70" s="132"/>
      <c r="J70" s="132"/>
      <c r="K70" s="132"/>
      <c r="L70" s="132"/>
      <c r="M70" s="132"/>
      <c r="N70" s="132"/>
      <c r="O70" s="132"/>
      <c r="P70" s="132"/>
      <c r="Q70" s="132"/>
      <c r="R70" s="132"/>
      <c r="S70" s="132"/>
      <c r="T70" s="132"/>
      <c r="U70" s="132"/>
    </row>
    <row r="71" spans="2:21" s="96" customFormat="1" ht="30" customHeight="1" x14ac:dyDescent="0.2">
      <c r="B71" s="131"/>
      <c r="C71" s="135"/>
      <c r="D71" s="132"/>
      <c r="E71" s="132"/>
      <c r="F71" s="132"/>
      <c r="G71" s="135"/>
      <c r="H71" s="132"/>
      <c r="I71" s="132"/>
      <c r="J71" s="132"/>
      <c r="K71" s="132"/>
      <c r="L71" s="132"/>
      <c r="M71" s="132"/>
      <c r="N71" s="132"/>
      <c r="O71" s="132"/>
      <c r="P71" s="132"/>
      <c r="Q71" s="132"/>
      <c r="R71" s="132"/>
      <c r="S71" s="132"/>
      <c r="T71" s="132"/>
      <c r="U71" s="132"/>
    </row>
    <row r="72" spans="2:21" s="96" customFormat="1" ht="30" customHeight="1" x14ac:dyDescent="0.2">
      <c r="B72" s="131"/>
      <c r="C72" s="135"/>
      <c r="D72" s="132"/>
      <c r="E72" s="132"/>
      <c r="F72" s="132"/>
      <c r="G72" s="135"/>
      <c r="H72" s="132"/>
      <c r="I72" s="132"/>
      <c r="J72" s="132"/>
      <c r="K72" s="132"/>
      <c r="L72" s="132"/>
      <c r="M72" s="132"/>
      <c r="N72" s="132"/>
      <c r="O72" s="132"/>
      <c r="P72" s="132"/>
      <c r="Q72" s="132"/>
      <c r="R72" s="132"/>
      <c r="S72" s="132"/>
      <c r="T72" s="132"/>
      <c r="U72" s="132"/>
    </row>
    <row r="73" spans="2:21" s="96" customFormat="1" ht="30" customHeight="1" x14ac:dyDescent="0.2">
      <c r="B73" s="131"/>
      <c r="C73" s="135"/>
      <c r="D73" s="132"/>
      <c r="E73" s="132"/>
      <c r="F73" s="132"/>
      <c r="G73" s="135"/>
      <c r="H73" s="132"/>
      <c r="I73" s="132"/>
      <c r="J73" s="132"/>
      <c r="K73" s="132"/>
      <c r="L73" s="132"/>
      <c r="M73" s="132"/>
      <c r="N73" s="132"/>
      <c r="O73" s="132"/>
      <c r="P73" s="132"/>
      <c r="Q73" s="132"/>
      <c r="R73" s="132"/>
      <c r="S73" s="132"/>
      <c r="T73" s="132"/>
      <c r="U73" s="132"/>
    </row>
    <row r="74" spans="2:21" s="96" customFormat="1" ht="30" customHeight="1" x14ac:dyDescent="0.2">
      <c r="B74" s="131"/>
      <c r="C74" s="135"/>
      <c r="D74" s="132"/>
      <c r="E74" s="132"/>
      <c r="F74" s="132"/>
      <c r="G74" s="135"/>
      <c r="H74" s="132"/>
      <c r="I74" s="132"/>
      <c r="J74" s="132"/>
      <c r="K74" s="132"/>
      <c r="L74" s="132"/>
      <c r="M74" s="132"/>
      <c r="N74" s="132"/>
      <c r="O74" s="132"/>
      <c r="P74" s="132"/>
      <c r="Q74" s="132"/>
      <c r="R74" s="132"/>
      <c r="S74" s="132"/>
      <c r="T74" s="132"/>
      <c r="U74" s="132"/>
    </row>
    <row r="75" spans="2:21" s="96" customFormat="1" ht="30" customHeight="1" x14ac:dyDescent="0.2">
      <c r="B75" s="131"/>
      <c r="C75" s="135"/>
      <c r="D75" s="132"/>
      <c r="E75" s="132"/>
      <c r="F75" s="132"/>
      <c r="G75" s="135"/>
      <c r="H75" s="132"/>
      <c r="I75" s="132"/>
      <c r="J75" s="132"/>
      <c r="K75" s="132"/>
      <c r="L75" s="132"/>
      <c r="M75" s="132"/>
      <c r="N75" s="132"/>
      <c r="O75" s="132"/>
      <c r="P75" s="132"/>
      <c r="Q75" s="132"/>
      <c r="R75" s="132"/>
      <c r="S75" s="132"/>
      <c r="T75" s="132"/>
      <c r="U75" s="132"/>
    </row>
    <row r="76" spans="2:21" s="96" customFormat="1" ht="30" customHeight="1" x14ac:dyDescent="0.2">
      <c r="B76" s="131"/>
      <c r="C76" s="135"/>
      <c r="D76" s="132"/>
      <c r="E76" s="132"/>
      <c r="F76" s="132"/>
      <c r="G76" s="135"/>
      <c r="H76" s="132"/>
      <c r="I76" s="132"/>
      <c r="J76" s="132"/>
      <c r="K76" s="132"/>
      <c r="L76" s="132"/>
      <c r="M76" s="132"/>
      <c r="N76" s="132"/>
      <c r="O76" s="132"/>
      <c r="P76" s="132"/>
      <c r="Q76" s="132"/>
      <c r="R76" s="132"/>
      <c r="S76" s="132"/>
      <c r="T76" s="132"/>
      <c r="U76" s="132"/>
    </row>
    <row r="77" spans="2:21" s="96" customFormat="1" ht="30" customHeight="1" x14ac:dyDescent="0.2">
      <c r="B77" s="131"/>
      <c r="C77" s="135"/>
      <c r="D77" s="132"/>
      <c r="E77" s="132"/>
      <c r="F77" s="132"/>
      <c r="G77" s="135"/>
      <c r="H77" s="132"/>
      <c r="I77" s="132"/>
      <c r="J77" s="132"/>
      <c r="K77" s="132"/>
      <c r="L77" s="132"/>
      <c r="M77" s="132"/>
      <c r="N77" s="132"/>
      <c r="O77" s="132"/>
      <c r="P77" s="132"/>
      <c r="Q77" s="132"/>
      <c r="R77" s="132"/>
      <c r="S77" s="132"/>
      <c r="T77" s="132"/>
      <c r="U77" s="132"/>
    </row>
    <row r="78" spans="2:21" s="96" customFormat="1" ht="30" customHeight="1" x14ac:dyDescent="0.2">
      <c r="B78" s="131"/>
      <c r="C78" s="135"/>
      <c r="D78" s="132"/>
      <c r="E78" s="132"/>
      <c r="F78" s="132"/>
      <c r="G78" s="135"/>
      <c r="H78" s="132"/>
      <c r="I78" s="132"/>
      <c r="J78" s="132"/>
      <c r="K78" s="132"/>
      <c r="L78" s="132"/>
      <c r="M78" s="132"/>
      <c r="N78" s="132"/>
      <c r="O78" s="132"/>
      <c r="P78" s="132"/>
      <c r="Q78" s="132"/>
      <c r="R78" s="132"/>
      <c r="S78" s="132"/>
      <c r="T78" s="132"/>
      <c r="U78" s="132"/>
    </row>
    <row r="79" spans="2:21" s="96" customFormat="1" ht="30" customHeight="1" x14ac:dyDescent="0.2">
      <c r="B79" s="131"/>
      <c r="C79" s="135"/>
      <c r="D79" s="132"/>
      <c r="E79" s="132"/>
      <c r="F79" s="132"/>
      <c r="G79" s="135"/>
      <c r="H79" s="132"/>
      <c r="I79" s="132"/>
      <c r="J79" s="132"/>
      <c r="K79" s="132"/>
      <c r="L79" s="132"/>
      <c r="M79" s="132"/>
      <c r="N79" s="132"/>
      <c r="O79" s="132"/>
      <c r="P79" s="132"/>
      <c r="Q79" s="132"/>
      <c r="R79" s="132"/>
      <c r="S79" s="132"/>
      <c r="T79" s="132"/>
      <c r="U79" s="132"/>
    </row>
    <row r="80" spans="2:21" s="96" customFormat="1" ht="30" customHeight="1" x14ac:dyDescent="0.2">
      <c r="B80" s="131"/>
      <c r="C80" s="135"/>
      <c r="D80" s="132"/>
      <c r="E80" s="132"/>
      <c r="F80" s="132"/>
      <c r="G80" s="135"/>
      <c r="H80" s="132"/>
      <c r="I80" s="132"/>
      <c r="J80" s="132"/>
      <c r="K80" s="132"/>
      <c r="L80" s="132"/>
      <c r="M80" s="132"/>
      <c r="N80" s="132"/>
      <c r="O80" s="132"/>
      <c r="P80" s="132"/>
      <c r="Q80" s="132"/>
      <c r="R80" s="132"/>
      <c r="S80" s="132"/>
      <c r="T80" s="132"/>
      <c r="U80" s="132"/>
    </row>
    <row r="81" spans="2:21" s="96" customFormat="1" ht="30" customHeight="1" x14ac:dyDescent="0.2">
      <c r="B81" s="131"/>
      <c r="C81" s="135"/>
      <c r="D81" s="132"/>
      <c r="E81" s="132"/>
      <c r="F81" s="132"/>
      <c r="G81" s="135"/>
      <c r="H81" s="132"/>
      <c r="I81" s="132"/>
      <c r="J81" s="132"/>
      <c r="K81" s="132"/>
      <c r="L81" s="132"/>
      <c r="M81" s="132"/>
      <c r="N81" s="132"/>
      <c r="O81" s="132"/>
      <c r="P81" s="132"/>
      <c r="Q81" s="132"/>
      <c r="R81" s="132"/>
      <c r="S81" s="132"/>
      <c r="T81" s="132"/>
      <c r="U81" s="132"/>
    </row>
    <row r="82" spans="2:21" s="96" customFormat="1" ht="30" customHeight="1" x14ac:dyDescent="0.2">
      <c r="B82" s="131"/>
      <c r="C82" s="135"/>
      <c r="D82" s="132"/>
      <c r="E82" s="132"/>
      <c r="F82" s="132"/>
      <c r="G82" s="135"/>
      <c r="H82" s="132"/>
      <c r="I82" s="132"/>
      <c r="J82" s="132"/>
      <c r="K82" s="132"/>
      <c r="L82" s="132"/>
      <c r="M82" s="132"/>
      <c r="N82" s="132"/>
      <c r="O82" s="132"/>
      <c r="P82" s="132"/>
      <c r="Q82" s="132"/>
      <c r="R82" s="132"/>
      <c r="S82" s="132"/>
      <c r="T82" s="132"/>
      <c r="U82" s="132"/>
    </row>
    <row r="83" spans="2:21" s="96" customFormat="1" ht="30" customHeight="1" x14ac:dyDescent="0.2">
      <c r="B83" s="131"/>
      <c r="C83" s="135"/>
      <c r="D83" s="132"/>
      <c r="E83" s="132"/>
      <c r="F83" s="132"/>
      <c r="G83" s="135"/>
      <c r="H83" s="132"/>
      <c r="I83" s="132"/>
      <c r="J83" s="132"/>
      <c r="K83" s="132"/>
      <c r="L83" s="132"/>
      <c r="M83" s="132"/>
      <c r="N83" s="132"/>
      <c r="O83" s="132"/>
      <c r="P83" s="132"/>
      <c r="Q83" s="132"/>
      <c r="R83" s="132"/>
      <c r="S83" s="132"/>
      <c r="T83" s="132"/>
      <c r="U83" s="132"/>
    </row>
    <row r="84" spans="2:21" s="96" customFormat="1" ht="30" customHeight="1" x14ac:dyDescent="0.2">
      <c r="B84" s="131"/>
      <c r="C84" s="135"/>
      <c r="D84" s="132"/>
      <c r="E84" s="132"/>
      <c r="F84" s="132"/>
      <c r="G84" s="135"/>
      <c r="H84" s="132"/>
      <c r="I84" s="132"/>
      <c r="J84" s="132"/>
      <c r="K84" s="132"/>
      <c r="L84" s="132"/>
      <c r="M84" s="132"/>
      <c r="N84" s="132"/>
      <c r="O84" s="132"/>
      <c r="P84" s="132"/>
      <c r="Q84" s="132"/>
      <c r="R84" s="132"/>
      <c r="S84" s="132"/>
      <c r="T84" s="132"/>
      <c r="U84" s="132"/>
    </row>
    <row r="85" spans="2:21" s="96" customFormat="1" ht="30" customHeight="1" x14ac:dyDescent="0.2">
      <c r="B85" s="131"/>
      <c r="C85" s="135"/>
      <c r="D85" s="132"/>
      <c r="E85" s="132"/>
      <c r="F85" s="132"/>
      <c r="G85" s="135"/>
      <c r="H85" s="132"/>
      <c r="I85" s="132"/>
      <c r="J85" s="132"/>
      <c r="K85" s="132"/>
      <c r="L85" s="132"/>
      <c r="M85" s="132"/>
      <c r="N85" s="132"/>
      <c r="O85" s="132"/>
      <c r="P85" s="132"/>
      <c r="Q85" s="132"/>
      <c r="R85" s="132"/>
      <c r="S85" s="132"/>
      <c r="T85" s="132"/>
      <c r="U85" s="132"/>
    </row>
    <row r="86" spans="2:21" s="96" customFormat="1" ht="30" customHeight="1" x14ac:dyDescent="0.2">
      <c r="B86" s="131"/>
      <c r="C86" s="135"/>
      <c r="D86" s="132"/>
      <c r="E86" s="132"/>
      <c r="F86" s="132"/>
      <c r="G86" s="135"/>
      <c r="H86" s="132"/>
      <c r="I86" s="132"/>
      <c r="J86" s="132"/>
      <c r="K86" s="132"/>
      <c r="L86" s="132"/>
      <c r="M86" s="132"/>
      <c r="N86" s="132"/>
      <c r="O86" s="132"/>
      <c r="P86" s="132"/>
      <c r="Q86" s="132"/>
      <c r="R86" s="132"/>
      <c r="S86" s="132"/>
      <c r="T86" s="132"/>
      <c r="U86" s="132"/>
    </row>
    <row r="87" spans="2:21" s="96" customFormat="1" ht="30" customHeight="1" x14ac:dyDescent="0.2">
      <c r="B87" s="131"/>
      <c r="C87" s="135"/>
      <c r="D87" s="132"/>
      <c r="E87" s="132"/>
      <c r="F87" s="132"/>
      <c r="G87" s="135"/>
      <c r="H87" s="132"/>
      <c r="I87" s="132"/>
      <c r="J87" s="132"/>
      <c r="K87" s="132"/>
      <c r="L87" s="132"/>
      <c r="M87" s="132"/>
      <c r="N87" s="132"/>
      <c r="O87" s="132"/>
      <c r="P87" s="132"/>
      <c r="Q87" s="132"/>
      <c r="R87" s="132"/>
      <c r="S87" s="132"/>
      <c r="T87" s="132"/>
      <c r="U87" s="132"/>
    </row>
    <row r="88" spans="2:21" s="96" customFormat="1" ht="30" customHeight="1" x14ac:dyDescent="0.2">
      <c r="B88" s="131"/>
      <c r="C88" s="135"/>
      <c r="D88" s="132"/>
      <c r="E88" s="132"/>
      <c r="F88" s="132"/>
      <c r="G88" s="135"/>
      <c r="H88" s="132"/>
      <c r="I88" s="132"/>
      <c r="J88" s="132"/>
      <c r="K88" s="132"/>
      <c r="L88" s="132"/>
      <c r="M88" s="132"/>
      <c r="N88" s="132"/>
      <c r="O88" s="132"/>
      <c r="P88" s="132"/>
      <c r="Q88" s="132"/>
      <c r="R88" s="132"/>
      <c r="S88" s="132"/>
      <c r="T88" s="132"/>
      <c r="U88" s="132"/>
    </row>
    <row r="89" spans="2:21" s="96" customFormat="1" ht="30" customHeight="1" x14ac:dyDescent="0.2">
      <c r="B89" s="131"/>
      <c r="C89" s="135"/>
      <c r="D89" s="132"/>
      <c r="E89" s="132"/>
      <c r="F89" s="132"/>
      <c r="G89" s="135"/>
      <c r="H89" s="132"/>
      <c r="I89" s="132"/>
      <c r="J89" s="132"/>
      <c r="K89" s="132"/>
      <c r="L89" s="132"/>
      <c r="M89" s="132"/>
      <c r="N89" s="132"/>
      <c r="O89" s="132"/>
      <c r="P89" s="132"/>
      <c r="Q89" s="132"/>
      <c r="R89" s="132"/>
      <c r="S89" s="132"/>
      <c r="T89" s="132"/>
      <c r="U89" s="132"/>
    </row>
    <row r="90" spans="2:21" s="96" customFormat="1" ht="30" customHeight="1" x14ac:dyDescent="0.2">
      <c r="B90" s="131"/>
      <c r="C90" s="135"/>
      <c r="D90" s="132"/>
      <c r="E90" s="132"/>
      <c r="F90" s="132"/>
      <c r="G90" s="135"/>
      <c r="H90" s="132"/>
      <c r="I90" s="132"/>
      <c r="J90" s="132"/>
      <c r="K90" s="132"/>
      <c r="L90" s="132"/>
      <c r="M90" s="132"/>
      <c r="N90" s="132"/>
      <c r="O90" s="132"/>
      <c r="P90" s="132"/>
      <c r="Q90" s="132"/>
      <c r="R90" s="132"/>
      <c r="S90" s="132"/>
      <c r="T90" s="132"/>
      <c r="U90" s="132"/>
    </row>
    <row r="91" spans="2:21" s="96" customFormat="1" ht="30" customHeight="1" x14ac:dyDescent="0.2">
      <c r="B91" s="131"/>
      <c r="C91" s="135"/>
      <c r="D91" s="132"/>
      <c r="E91" s="132"/>
      <c r="F91" s="132"/>
      <c r="G91" s="135"/>
      <c r="H91" s="132"/>
      <c r="I91" s="132"/>
      <c r="J91" s="132"/>
      <c r="K91" s="132"/>
      <c r="L91" s="132"/>
      <c r="M91" s="132"/>
      <c r="N91" s="132"/>
      <c r="O91" s="132"/>
      <c r="P91" s="132"/>
      <c r="Q91" s="132"/>
      <c r="R91" s="132"/>
      <c r="S91" s="132"/>
      <c r="T91" s="132"/>
      <c r="U91" s="132"/>
    </row>
    <row r="92" spans="2:21" s="96" customFormat="1" ht="30" customHeight="1" x14ac:dyDescent="0.2">
      <c r="B92" s="131"/>
      <c r="C92" s="135"/>
      <c r="D92" s="132"/>
      <c r="E92" s="132"/>
      <c r="F92" s="132"/>
      <c r="G92" s="135"/>
      <c r="H92" s="132"/>
      <c r="I92" s="132"/>
      <c r="J92" s="132"/>
      <c r="K92" s="132"/>
      <c r="L92" s="132"/>
      <c r="M92" s="132"/>
      <c r="N92" s="132"/>
      <c r="O92" s="132"/>
      <c r="P92" s="132"/>
      <c r="Q92" s="132"/>
      <c r="R92" s="132"/>
      <c r="S92" s="132"/>
      <c r="T92" s="132"/>
      <c r="U92" s="132"/>
    </row>
    <row r="93" spans="2:21" s="96" customFormat="1" ht="30" customHeight="1" x14ac:dyDescent="0.2">
      <c r="B93" s="131"/>
      <c r="C93" s="135"/>
      <c r="D93" s="132"/>
      <c r="E93" s="132"/>
      <c r="F93" s="132"/>
      <c r="G93" s="135"/>
      <c r="H93" s="132"/>
      <c r="I93" s="132"/>
      <c r="J93" s="132"/>
      <c r="K93" s="132"/>
      <c r="L93" s="132"/>
      <c r="M93" s="132"/>
      <c r="N93" s="132"/>
      <c r="O93" s="132"/>
      <c r="P93" s="132"/>
      <c r="Q93" s="132"/>
      <c r="R93" s="132"/>
      <c r="S93" s="132"/>
      <c r="T93" s="132"/>
      <c r="U93" s="132"/>
    </row>
    <row r="94" spans="2:21" s="96" customFormat="1" ht="30" customHeight="1" x14ac:dyDescent="0.2">
      <c r="B94" s="131"/>
      <c r="C94" s="135"/>
      <c r="D94" s="132"/>
      <c r="E94" s="132"/>
      <c r="F94" s="132"/>
      <c r="G94" s="135"/>
      <c r="H94" s="132"/>
      <c r="I94" s="132"/>
      <c r="J94" s="132"/>
      <c r="K94" s="132"/>
      <c r="L94" s="132"/>
      <c r="M94" s="132"/>
      <c r="N94" s="132"/>
      <c r="O94" s="132"/>
      <c r="P94" s="132"/>
      <c r="Q94" s="132"/>
      <c r="R94" s="132"/>
      <c r="S94" s="132"/>
      <c r="T94" s="132"/>
      <c r="U94" s="132"/>
    </row>
    <row r="95" spans="2:21" s="96" customFormat="1" ht="30" customHeight="1" x14ac:dyDescent="0.2">
      <c r="B95" s="131"/>
      <c r="C95" s="135"/>
      <c r="D95" s="132"/>
      <c r="E95" s="132"/>
      <c r="F95" s="132"/>
      <c r="G95" s="135"/>
      <c r="H95" s="132"/>
      <c r="I95" s="132"/>
      <c r="J95" s="132"/>
      <c r="K95" s="132"/>
      <c r="L95" s="132"/>
      <c r="M95" s="132"/>
      <c r="N95" s="132"/>
      <c r="O95" s="132"/>
      <c r="P95" s="132"/>
      <c r="Q95" s="132"/>
      <c r="R95" s="132"/>
      <c r="S95" s="132"/>
      <c r="T95" s="132"/>
      <c r="U95" s="132"/>
    </row>
    <row r="96" spans="2:21" s="96" customFormat="1" ht="30" customHeight="1" x14ac:dyDescent="0.2">
      <c r="B96" s="131"/>
      <c r="C96" s="135"/>
      <c r="D96" s="132"/>
      <c r="E96" s="132"/>
      <c r="F96" s="132"/>
      <c r="G96" s="135"/>
      <c r="H96" s="132"/>
      <c r="I96" s="132"/>
      <c r="J96" s="132"/>
      <c r="K96" s="132"/>
      <c r="L96" s="132"/>
      <c r="M96" s="132"/>
      <c r="N96" s="132"/>
      <c r="O96" s="132"/>
      <c r="P96" s="132"/>
      <c r="Q96" s="132"/>
      <c r="R96" s="132"/>
      <c r="S96" s="132"/>
      <c r="T96" s="132"/>
      <c r="U96" s="132"/>
    </row>
    <row r="97" spans="2:21" s="96" customFormat="1" ht="30" customHeight="1" x14ac:dyDescent="0.2">
      <c r="B97" s="131"/>
      <c r="C97" s="135"/>
      <c r="D97" s="132"/>
      <c r="E97" s="132"/>
      <c r="F97" s="132"/>
      <c r="G97" s="135"/>
      <c r="H97" s="132"/>
      <c r="I97" s="132"/>
      <c r="J97" s="132"/>
      <c r="K97" s="132"/>
      <c r="L97" s="132"/>
      <c r="M97" s="132"/>
      <c r="N97" s="132"/>
      <c r="O97" s="132"/>
      <c r="P97" s="132"/>
      <c r="Q97" s="132"/>
      <c r="R97" s="132"/>
      <c r="S97" s="132"/>
      <c r="T97" s="132"/>
      <c r="U97" s="132"/>
    </row>
    <row r="98" spans="2:21" s="96" customFormat="1" ht="30" customHeight="1" x14ac:dyDescent="0.2">
      <c r="B98" s="131"/>
      <c r="C98" s="135"/>
      <c r="D98" s="132"/>
      <c r="E98" s="132"/>
      <c r="F98" s="132"/>
      <c r="G98" s="135"/>
      <c r="H98" s="132"/>
      <c r="I98" s="132"/>
      <c r="J98" s="132"/>
      <c r="K98" s="132"/>
      <c r="L98" s="132"/>
      <c r="M98" s="132"/>
      <c r="N98" s="132"/>
      <c r="O98" s="132"/>
      <c r="P98" s="132"/>
      <c r="Q98" s="132"/>
      <c r="R98" s="132"/>
      <c r="S98" s="132"/>
      <c r="T98" s="132"/>
      <c r="U98" s="132"/>
    </row>
    <row r="99" spans="2:21" s="96" customFormat="1" ht="30" customHeight="1" x14ac:dyDescent="0.2">
      <c r="B99" s="131"/>
      <c r="C99" s="135"/>
      <c r="D99" s="132"/>
      <c r="E99" s="132"/>
      <c r="F99" s="132"/>
      <c r="G99" s="135"/>
      <c r="H99" s="132"/>
      <c r="I99" s="132"/>
      <c r="J99" s="132"/>
      <c r="K99" s="132"/>
      <c r="L99" s="132"/>
      <c r="M99" s="132"/>
      <c r="N99" s="132"/>
      <c r="O99" s="132"/>
      <c r="P99" s="132"/>
      <c r="Q99" s="132"/>
      <c r="R99" s="132"/>
      <c r="S99" s="132"/>
      <c r="T99" s="132"/>
      <c r="U99" s="132"/>
    </row>
    <row r="100" spans="2:21" s="96" customFormat="1" ht="30" customHeight="1" x14ac:dyDescent="0.2">
      <c r="B100" s="131"/>
      <c r="C100" s="135"/>
      <c r="D100" s="132"/>
      <c r="E100" s="132"/>
      <c r="F100" s="132"/>
      <c r="G100" s="135"/>
      <c r="H100" s="132"/>
      <c r="I100" s="132"/>
      <c r="J100" s="132"/>
      <c r="K100" s="132"/>
      <c r="L100" s="132"/>
      <c r="M100" s="132"/>
      <c r="N100" s="132"/>
      <c r="O100" s="132"/>
      <c r="P100" s="132"/>
      <c r="Q100" s="132"/>
      <c r="R100" s="132"/>
      <c r="S100" s="132"/>
      <c r="T100" s="132"/>
      <c r="U100" s="132"/>
    </row>
    <row r="101" spans="2:21" s="96" customFormat="1" ht="30" customHeight="1" x14ac:dyDescent="0.2">
      <c r="B101" s="131"/>
      <c r="C101" s="135"/>
      <c r="D101" s="132"/>
      <c r="E101" s="132"/>
      <c r="F101" s="132"/>
      <c r="G101" s="135"/>
      <c r="H101" s="132"/>
      <c r="I101" s="132"/>
      <c r="J101" s="132"/>
      <c r="K101" s="132"/>
      <c r="L101" s="132"/>
      <c r="M101" s="132"/>
      <c r="N101" s="132"/>
      <c r="O101" s="132"/>
      <c r="P101" s="132"/>
      <c r="Q101" s="132"/>
      <c r="R101" s="132"/>
      <c r="S101" s="132"/>
      <c r="T101" s="132"/>
      <c r="U101" s="132"/>
    </row>
    <row r="102" spans="2:21" s="96" customFormat="1" ht="30" customHeight="1" x14ac:dyDescent="0.2">
      <c r="B102" s="131"/>
      <c r="C102" s="135"/>
      <c r="D102" s="132"/>
      <c r="E102" s="132"/>
      <c r="F102" s="132"/>
      <c r="G102" s="135"/>
      <c r="H102" s="132"/>
      <c r="I102" s="132"/>
      <c r="J102" s="132"/>
      <c r="K102" s="132"/>
      <c r="L102" s="132"/>
      <c r="M102" s="132"/>
      <c r="N102" s="132"/>
      <c r="O102" s="132"/>
      <c r="P102" s="132"/>
      <c r="Q102" s="132"/>
      <c r="R102" s="132"/>
      <c r="S102" s="132"/>
      <c r="T102" s="132"/>
      <c r="U102" s="132"/>
    </row>
    <row r="103" spans="2:21" s="96" customFormat="1" ht="30" customHeight="1" x14ac:dyDescent="0.2">
      <c r="B103" s="131"/>
      <c r="C103" s="108"/>
      <c r="D103" s="145"/>
      <c r="E103" s="132"/>
      <c r="F103" s="132"/>
      <c r="G103" s="135"/>
      <c r="H103" s="132"/>
      <c r="I103" s="132"/>
      <c r="J103" s="132"/>
      <c r="K103" s="132"/>
      <c r="L103" s="132"/>
      <c r="M103" s="132"/>
      <c r="N103" s="132"/>
      <c r="O103" s="132"/>
      <c r="P103" s="132"/>
      <c r="Q103" s="132"/>
      <c r="R103" s="132"/>
      <c r="S103" s="132"/>
      <c r="T103" s="132"/>
      <c r="U103" s="132"/>
    </row>
    <row r="104" spans="2:21" s="96" customFormat="1" ht="30" customHeight="1" x14ac:dyDescent="0.2">
      <c r="B104" s="131"/>
      <c r="C104" s="108"/>
      <c r="D104" s="145"/>
      <c r="E104" s="132"/>
      <c r="F104" s="132"/>
      <c r="G104" s="135"/>
      <c r="H104" s="132"/>
      <c r="I104" s="132"/>
      <c r="J104" s="132"/>
      <c r="K104" s="132"/>
      <c r="L104" s="132"/>
      <c r="M104" s="132"/>
      <c r="N104" s="132"/>
      <c r="O104" s="132"/>
      <c r="P104" s="132"/>
      <c r="Q104" s="132"/>
      <c r="R104" s="132"/>
      <c r="S104" s="132"/>
      <c r="T104" s="132"/>
      <c r="U104" s="132"/>
    </row>
    <row r="105" spans="2:21" s="96" customFormat="1" ht="30" customHeight="1" x14ac:dyDescent="0.2">
      <c r="B105" s="131"/>
      <c r="C105" s="108"/>
      <c r="D105" s="145"/>
      <c r="E105" s="132"/>
      <c r="F105" s="132"/>
      <c r="G105" s="135"/>
      <c r="H105" s="132"/>
      <c r="I105" s="132"/>
      <c r="J105" s="132"/>
      <c r="K105" s="132"/>
      <c r="L105" s="132"/>
      <c r="M105" s="132"/>
      <c r="N105" s="132"/>
      <c r="O105" s="132"/>
      <c r="P105" s="132"/>
      <c r="Q105" s="132"/>
      <c r="R105" s="132"/>
      <c r="S105" s="132"/>
      <c r="T105" s="132"/>
      <c r="U105" s="132"/>
    </row>
    <row r="106" spans="2:21" s="96" customFormat="1" ht="30" customHeight="1" x14ac:dyDescent="0.2">
      <c r="B106" s="131"/>
      <c r="C106" s="108"/>
      <c r="D106" s="145"/>
      <c r="E106" s="132"/>
      <c r="F106" s="132"/>
      <c r="G106" s="135"/>
      <c r="H106" s="132"/>
      <c r="I106" s="132"/>
      <c r="J106" s="132"/>
      <c r="K106" s="132"/>
      <c r="L106" s="132"/>
      <c r="M106" s="132"/>
      <c r="N106" s="132"/>
      <c r="O106" s="132"/>
      <c r="P106" s="132"/>
      <c r="Q106" s="132"/>
      <c r="R106" s="132"/>
      <c r="S106" s="132"/>
      <c r="T106" s="132"/>
      <c r="U106" s="132"/>
    </row>
    <row r="107" spans="2:21" s="96" customFormat="1" ht="30" customHeight="1" x14ac:dyDescent="0.2">
      <c r="B107" s="131"/>
      <c r="C107" s="108"/>
      <c r="D107" s="145"/>
      <c r="E107" s="132"/>
      <c r="F107" s="132"/>
      <c r="G107" s="135"/>
      <c r="H107" s="132"/>
      <c r="I107" s="132"/>
      <c r="J107" s="132"/>
      <c r="K107" s="132"/>
      <c r="L107" s="132"/>
      <c r="M107" s="132"/>
      <c r="N107" s="132"/>
      <c r="O107" s="132"/>
      <c r="P107" s="132"/>
      <c r="Q107" s="132"/>
      <c r="R107" s="132"/>
      <c r="S107" s="132"/>
      <c r="T107" s="132"/>
      <c r="U107" s="132"/>
    </row>
    <row r="108" spans="2:21" s="96" customFormat="1" ht="30" customHeight="1" x14ac:dyDescent="0.2">
      <c r="B108" s="131"/>
      <c r="C108" s="108"/>
      <c r="D108" s="145"/>
      <c r="E108" s="132"/>
      <c r="F108" s="132"/>
      <c r="G108" s="135"/>
      <c r="H108" s="132"/>
      <c r="I108" s="132"/>
      <c r="J108" s="132"/>
      <c r="K108" s="132"/>
      <c r="L108" s="132"/>
      <c r="M108" s="132"/>
      <c r="N108" s="132"/>
      <c r="O108" s="132"/>
      <c r="P108" s="132"/>
      <c r="Q108" s="132"/>
      <c r="R108" s="132"/>
      <c r="S108" s="132"/>
      <c r="T108" s="132"/>
      <c r="U108" s="132"/>
    </row>
    <row r="109" spans="2:21" s="96" customFormat="1" ht="30" customHeight="1" x14ac:dyDescent="0.2">
      <c r="B109" s="131"/>
      <c r="C109" s="135"/>
      <c r="D109" s="145"/>
      <c r="E109" s="132"/>
      <c r="F109" s="132"/>
      <c r="G109" s="135"/>
      <c r="H109" s="132"/>
      <c r="I109" s="132"/>
      <c r="J109" s="132"/>
      <c r="K109" s="132"/>
      <c r="L109" s="132"/>
      <c r="M109" s="132"/>
      <c r="N109" s="132"/>
      <c r="O109" s="132"/>
      <c r="P109" s="132"/>
      <c r="Q109" s="132"/>
      <c r="R109" s="132"/>
      <c r="S109" s="132"/>
      <c r="T109" s="132"/>
      <c r="U109" s="132"/>
    </row>
    <row r="110" spans="2:21" s="96" customFormat="1" ht="30" customHeight="1" x14ac:dyDescent="0.2">
      <c r="B110" s="131"/>
      <c r="C110" s="135"/>
      <c r="D110" s="145"/>
      <c r="E110" s="132"/>
      <c r="F110" s="132"/>
      <c r="G110" s="135"/>
      <c r="H110" s="132"/>
      <c r="I110" s="132"/>
      <c r="J110" s="132"/>
      <c r="K110" s="132"/>
      <c r="L110" s="132"/>
      <c r="M110" s="132"/>
      <c r="N110" s="132"/>
      <c r="O110" s="132"/>
      <c r="P110" s="132"/>
      <c r="Q110" s="132"/>
      <c r="R110" s="132"/>
      <c r="S110" s="132"/>
      <c r="T110" s="132"/>
      <c r="U110" s="132"/>
    </row>
  </sheetData>
  <mergeCells count="5">
    <mergeCell ref="B2:B3"/>
    <mergeCell ref="C2:F2"/>
    <mergeCell ref="G2:G8"/>
    <mergeCell ref="C3:F3"/>
    <mergeCell ref="B4:C4"/>
  </mergeCells>
  <hyperlinks>
    <hyperlink ref="C2" location="Samf14" display="← Till sammanställningen" xr:uid="{4EF77B24-3EE1-4B56-8244-C42658B09892}"/>
    <hyperlink ref="C1" location="Översikt!A1" display="← Till Översikt" xr:uid="{444E1682-EA4C-4513-99FB-3668B6EB71E5}"/>
  </hyperlinks>
  <pageMargins left="0.25" right="0.25" top="0.75" bottom="0.75" header="0.3" footer="0.3"/>
  <pageSetup paperSize="9" fitToWidth="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7CBE4D-B663-4CF2-BDE7-F17E49C82512}">
  <sheetPr codeName="Sheet18">
    <tabColor theme="4" tint="0.59999389629810485"/>
  </sheetPr>
  <dimension ref="B1:S114"/>
  <sheetViews>
    <sheetView showGridLines="0" zoomScaleNormal="100" workbookViewId="0">
      <pane ySplit="1" topLeftCell="A2" activePane="bottomLeft" state="frozen"/>
      <selection pane="bottomLeft" activeCell="H19" sqref="H19"/>
    </sheetView>
  </sheetViews>
  <sheetFormatPr defaultRowHeight="30" customHeight="1" x14ac:dyDescent="0.2"/>
  <cols>
    <col min="1" max="1" width="3" style="95" customWidth="1"/>
    <col min="2" max="2" width="6.85546875" style="131" customWidth="1"/>
    <col min="3" max="3" width="54.28515625" style="135" customWidth="1"/>
    <col min="4" max="4" width="26.140625" style="135" customWidth="1"/>
    <col min="5" max="8" width="12.140625" style="132" customWidth="1"/>
    <col min="9" max="9" width="12.140625" style="193" customWidth="1"/>
    <col min="10" max="10" width="12.140625" style="134" customWidth="1"/>
    <col min="11" max="11" width="26.28515625" style="132" customWidth="1"/>
    <col min="12" max="12" width="25.85546875" style="132" customWidth="1"/>
    <col min="13" max="19" width="12.140625" style="135" customWidth="1"/>
    <col min="20" max="23" width="12.140625" style="95" customWidth="1"/>
    <col min="24" max="256" width="9.140625" style="95"/>
    <col min="257" max="257" width="3" style="95" customWidth="1"/>
    <col min="258" max="258" width="6.85546875" style="95" customWidth="1"/>
    <col min="259" max="259" width="54.28515625" style="95" customWidth="1"/>
    <col min="260" max="260" width="26.140625" style="95" customWidth="1"/>
    <col min="261" max="266" width="12.140625" style="95" customWidth="1"/>
    <col min="267" max="267" width="26.28515625" style="95" customWidth="1"/>
    <col min="268" max="268" width="25.85546875" style="95" customWidth="1"/>
    <col min="269" max="279" width="12.140625" style="95" customWidth="1"/>
    <col min="280" max="512" width="9.140625" style="95"/>
    <col min="513" max="513" width="3" style="95" customWidth="1"/>
    <col min="514" max="514" width="6.85546875" style="95" customWidth="1"/>
    <col min="515" max="515" width="54.28515625" style="95" customWidth="1"/>
    <col min="516" max="516" width="26.140625" style="95" customWidth="1"/>
    <col min="517" max="522" width="12.140625" style="95" customWidth="1"/>
    <col min="523" max="523" width="26.28515625" style="95" customWidth="1"/>
    <col min="524" max="524" width="25.85546875" style="95" customWidth="1"/>
    <col min="525" max="535" width="12.140625" style="95" customWidth="1"/>
    <col min="536" max="768" width="9.140625" style="95"/>
    <col min="769" max="769" width="3" style="95" customWidth="1"/>
    <col min="770" max="770" width="6.85546875" style="95" customWidth="1"/>
    <col min="771" max="771" width="54.28515625" style="95" customWidth="1"/>
    <col min="772" max="772" width="26.140625" style="95" customWidth="1"/>
    <col min="773" max="778" width="12.140625" style="95" customWidth="1"/>
    <col min="779" max="779" width="26.28515625" style="95" customWidth="1"/>
    <col min="780" max="780" width="25.85546875" style="95" customWidth="1"/>
    <col min="781" max="791" width="12.140625" style="95" customWidth="1"/>
    <col min="792" max="1024" width="9.140625" style="95"/>
    <col min="1025" max="1025" width="3" style="95" customWidth="1"/>
    <col min="1026" max="1026" width="6.85546875" style="95" customWidth="1"/>
    <col min="1027" max="1027" width="54.28515625" style="95" customWidth="1"/>
    <col min="1028" max="1028" width="26.140625" style="95" customWidth="1"/>
    <col min="1029" max="1034" width="12.140625" style="95" customWidth="1"/>
    <col min="1035" max="1035" width="26.28515625" style="95" customWidth="1"/>
    <col min="1036" max="1036" width="25.85546875" style="95" customWidth="1"/>
    <col min="1037" max="1047" width="12.140625" style="95" customWidth="1"/>
    <col min="1048" max="1280" width="9.140625" style="95"/>
    <col min="1281" max="1281" width="3" style="95" customWidth="1"/>
    <col min="1282" max="1282" width="6.85546875" style="95" customWidth="1"/>
    <col min="1283" max="1283" width="54.28515625" style="95" customWidth="1"/>
    <col min="1284" max="1284" width="26.140625" style="95" customWidth="1"/>
    <col min="1285" max="1290" width="12.140625" style="95" customWidth="1"/>
    <col min="1291" max="1291" width="26.28515625" style="95" customWidth="1"/>
    <col min="1292" max="1292" width="25.85546875" style="95" customWidth="1"/>
    <col min="1293" max="1303" width="12.140625" style="95" customWidth="1"/>
    <col min="1304" max="1536" width="9.140625" style="95"/>
    <col min="1537" max="1537" width="3" style="95" customWidth="1"/>
    <col min="1538" max="1538" width="6.85546875" style="95" customWidth="1"/>
    <col min="1539" max="1539" width="54.28515625" style="95" customWidth="1"/>
    <col min="1540" max="1540" width="26.140625" style="95" customWidth="1"/>
    <col min="1541" max="1546" width="12.140625" style="95" customWidth="1"/>
    <col min="1547" max="1547" width="26.28515625" style="95" customWidth="1"/>
    <col min="1548" max="1548" width="25.85546875" style="95" customWidth="1"/>
    <col min="1549" max="1559" width="12.140625" style="95" customWidth="1"/>
    <col min="1560" max="1792" width="9.140625" style="95"/>
    <col min="1793" max="1793" width="3" style="95" customWidth="1"/>
    <col min="1794" max="1794" width="6.85546875" style="95" customWidth="1"/>
    <col min="1795" max="1795" width="54.28515625" style="95" customWidth="1"/>
    <col min="1796" max="1796" width="26.140625" style="95" customWidth="1"/>
    <col min="1797" max="1802" width="12.140625" style="95" customWidth="1"/>
    <col min="1803" max="1803" width="26.28515625" style="95" customWidth="1"/>
    <col min="1804" max="1804" width="25.85546875" style="95" customWidth="1"/>
    <col min="1805" max="1815" width="12.140625" style="95" customWidth="1"/>
    <col min="1816" max="2048" width="9.140625" style="95"/>
    <col min="2049" max="2049" width="3" style="95" customWidth="1"/>
    <col min="2050" max="2050" width="6.85546875" style="95" customWidth="1"/>
    <col min="2051" max="2051" width="54.28515625" style="95" customWidth="1"/>
    <col min="2052" max="2052" width="26.140625" style="95" customWidth="1"/>
    <col min="2053" max="2058" width="12.140625" style="95" customWidth="1"/>
    <col min="2059" max="2059" width="26.28515625" style="95" customWidth="1"/>
    <col min="2060" max="2060" width="25.85546875" style="95" customWidth="1"/>
    <col min="2061" max="2071" width="12.140625" style="95" customWidth="1"/>
    <col min="2072" max="2304" width="9.140625" style="95"/>
    <col min="2305" max="2305" width="3" style="95" customWidth="1"/>
    <col min="2306" max="2306" width="6.85546875" style="95" customWidth="1"/>
    <col min="2307" max="2307" width="54.28515625" style="95" customWidth="1"/>
    <col min="2308" max="2308" width="26.140625" style="95" customWidth="1"/>
    <col min="2309" max="2314" width="12.140625" style="95" customWidth="1"/>
    <col min="2315" max="2315" width="26.28515625" style="95" customWidth="1"/>
    <col min="2316" max="2316" width="25.85546875" style="95" customWidth="1"/>
    <col min="2317" max="2327" width="12.140625" style="95" customWidth="1"/>
    <col min="2328" max="2560" width="9.140625" style="95"/>
    <col min="2561" max="2561" width="3" style="95" customWidth="1"/>
    <col min="2562" max="2562" width="6.85546875" style="95" customWidth="1"/>
    <col min="2563" max="2563" width="54.28515625" style="95" customWidth="1"/>
    <col min="2564" max="2564" width="26.140625" style="95" customWidth="1"/>
    <col min="2565" max="2570" width="12.140625" style="95" customWidth="1"/>
    <col min="2571" max="2571" width="26.28515625" style="95" customWidth="1"/>
    <col min="2572" max="2572" width="25.85546875" style="95" customWidth="1"/>
    <col min="2573" max="2583" width="12.140625" style="95" customWidth="1"/>
    <col min="2584" max="2816" width="9.140625" style="95"/>
    <col min="2817" max="2817" width="3" style="95" customWidth="1"/>
    <col min="2818" max="2818" width="6.85546875" style="95" customWidth="1"/>
    <col min="2819" max="2819" width="54.28515625" style="95" customWidth="1"/>
    <col min="2820" max="2820" width="26.140625" style="95" customWidth="1"/>
    <col min="2821" max="2826" width="12.140625" style="95" customWidth="1"/>
    <col min="2827" max="2827" width="26.28515625" style="95" customWidth="1"/>
    <col min="2828" max="2828" width="25.85546875" style="95" customWidth="1"/>
    <col min="2829" max="2839" width="12.140625" style="95" customWidth="1"/>
    <col min="2840" max="3072" width="9.140625" style="95"/>
    <col min="3073" max="3073" width="3" style="95" customWidth="1"/>
    <col min="3074" max="3074" width="6.85546875" style="95" customWidth="1"/>
    <col min="3075" max="3075" width="54.28515625" style="95" customWidth="1"/>
    <col min="3076" max="3076" width="26.140625" style="95" customWidth="1"/>
    <col min="3077" max="3082" width="12.140625" style="95" customWidth="1"/>
    <col min="3083" max="3083" width="26.28515625" style="95" customWidth="1"/>
    <col min="3084" max="3084" width="25.85546875" style="95" customWidth="1"/>
    <col min="3085" max="3095" width="12.140625" style="95" customWidth="1"/>
    <col min="3096" max="3328" width="9.140625" style="95"/>
    <col min="3329" max="3329" width="3" style="95" customWidth="1"/>
    <col min="3330" max="3330" width="6.85546875" style="95" customWidth="1"/>
    <col min="3331" max="3331" width="54.28515625" style="95" customWidth="1"/>
    <col min="3332" max="3332" width="26.140625" style="95" customWidth="1"/>
    <col min="3333" max="3338" width="12.140625" style="95" customWidth="1"/>
    <col min="3339" max="3339" width="26.28515625" style="95" customWidth="1"/>
    <col min="3340" max="3340" width="25.85546875" style="95" customWidth="1"/>
    <col min="3341" max="3351" width="12.140625" style="95" customWidth="1"/>
    <col min="3352" max="3584" width="9.140625" style="95"/>
    <col min="3585" max="3585" width="3" style="95" customWidth="1"/>
    <col min="3586" max="3586" width="6.85546875" style="95" customWidth="1"/>
    <col min="3587" max="3587" width="54.28515625" style="95" customWidth="1"/>
    <col min="3588" max="3588" width="26.140625" style="95" customWidth="1"/>
    <col min="3589" max="3594" width="12.140625" style="95" customWidth="1"/>
    <col min="3595" max="3595" width="26.28515625" style="95" customWidth="1"/>
    <col min="3596" max="3596" width="25.85546875" style="95" customWidth="1"/>
    <col min="3597" max="3607" width="12.140625" style="95" customWidth="1"/>
    <col min="3608" max="3840" width="9.140625" style="95"/>
    <col min="3841" max="3841" width="3" style="95" customWidth="1"/>
    <col min="3842" max="3842" width="6.85546875" style="95" customWidth="1"/>
    <col min="3843" max="3843" width="54.28515625" style="95" customWidth="1"/>
    <col min="3844" max="3844" width="26.140625" style="95" customWidth="1"/>
    <col min="3845" max="3850" width="12.140625" style="95" customWidth="1"/>
    <col min="3851" max="3851" width="26.28515625" style="95" customWidth="1"/>
    <col min="3852" max="3852" width="25.85546875" style="95" customWidth="1"/>
    <col min="3853" max="3863" width="12.140625" style="95" customWidth="1"/>
    <col min="3864" max="4096" width="9.140625" style="95"/>
    <col min="4097" max="4097" width="3" style="95" customWidth="1"/>
    <col min="4098" max="4098" width="6.85546875" style="95" customWidth="1"/>
    <col min="4099" max="4099" width="54.28515625" style="95" customWidth="1"/>
    <col min="4100" max="4100" width="26.140625" style="95" customWidth="1"/>
    <col min="4101" max="4106" width="12.140625" style="95" customWidth="1"/>
    <col min="4107" max="4107" width="26.28515625" style="95" customWidth="1"/>
    <col min="4108" max="4108" width="25.85546875" style="95" customWidth="1"/>
    <col min="4109" max="4119" width="12.140625" style="95" customWidth="1"/>
    <col min="4120" max="4352" width="9.140625" style="95"/>
    <col min="4353" max="4353" width="3" style="95" customWidth="1"/>
    <col min="4354" max="4354" width="6.85546875" style="95" customWidth="1"/>
    <col min="4355" max="4355" width="54.28515625" style="95" customWidth="1"/>
    <col min="4356" max="4356" width="26.140625" style="95" customWidth="1"/>
    <col min="4357" max="4362" width="12.140625" style="95" customWidth="1"/>
    <col min="4363" max="4363" width="26.28515625" style="95" customWidth="1"/>
    <col min="4364" max="4364" width="25.85546875" style="95" customWidth="1"/>
    <col min="4365" max="4375" width="12.140625" style="95" customWidth="1"/>
    <col min="4376" max="4608" width="9.140625" style="95"/>
    <col min="4609" max="4609" width="3" style="95" customWidth="1"/>
    <col min="4610" max="4610" width="6.85546875" style="95" customWidth="1"/>
    <col min="4611" max="4611" width="54.28515625" style="95" customWidth="1"/>
    <col min="4612" max="4612" width="26.140625" style="95" customWidth="1"/>
    <col min="4613" max="4618" width="12.140625" style="95" customWidth="1"/>
    <col min="4619" max="4619" width="26.28515625" style="95" customWidth="1"/>
    <col min="4620" max="4620" width="25.85546875" style="95" customWidth="1"/>
    <col min="4621" max="4631" width="12.140625" style="95" customWidth="1"/>
    <col min="4632" max="4864" width="9.140625" style="95"/>
    <col min="4865" max="4865" width="3" style="95" customWidth="1"/>
    <col min="4866" max="4866" width="6.85546875" style="95" customWidth="1"/>
    <col min="4867" max="4867" width="54.28515625" style="95" customWidth="1"/>
    <col min="4868" max="4868" width="26.140625" style="95" customWidth="1"/>
    <col min="4869" max="4874" width="12.140625" style="95" customWidth="1"/>
    <col min="4875" max="4875" width="26.28515625" style="95" customWidth="1"/>
    <col min="4876" max="4876" width="25.85546875" style="95" customWidth="1"/>
    <col min="4877" max="4887" width="12.140625" style="95" customWidth="1"/>
    <col min="4888" max="5120" width="9.140625" style="95"/>
    <col min="5121" max="5121" width="3" style="95" customWidth="1"/>
    <col min="5122" max="5122" width="6.85546875" style="95" customWidth="1"/>
    <col min="5123" max="5123" width="54.28515625" style="95" customWidth="1"/>
    <col min="5124" max="5124" width="26.140625" style="95" customWidth="1"/>
    <col min="5125" max="5130" width="12.140625" style="95" customWidth="1"/>
    <col min="5131" max="5131" width="26.28515625" style="95" customWidth="1"/>
    <col min="5132" max="5132" width="25.85546875" style="95" customWidth="1"/>
    <col min="5133" max="5143" width="12.140625" style="95" customWidth="1"/>
    <col min="5144" max="5376" width="9.140625" style="95"/>
    <col min="5377" max="5377" width="3" style="95" customWidth="1"/>
    <col min="5378" max="5378" width="6.85546875" style="95" customWidth="1"/>
    <col min="5379" max="5379" width="54.28515625" style="95" customWidth="1"/>
    <col min="5380" max="5380" width="26.140625" style="95" customWidth="1"/>
    <col min="5381" max="5386" width="12.140625" style="95" customWidth="1"/>
    <col min="5387" max="5387" width="26.28515625" style="95" customWidth="1"/>
    <col min="5388" max="5388" width="25.85546875" style="95" customWidth="1"/>
    <col min="5389" max="5399" width="12.140625" style="95" customWidth="1"/>
    <col min="5400" max="5632" width="9.140625" style="95"/>
    <col min="5633" max="5633" width="3" style="95" customWidth="1"/>
    <col min="5634" max="5634" width="6.85546875" style="95" customWidth="1"/>
    <col min="5635" max="5635" width="54.28515625" style="95" customWidth="1"/>
    <col min="5636" max="5636" width="26.140625" style="95" customWidth="1"/>
    <col min="5637" max="5642" width="12.140625" style="95" customWidth="1"/>
    <col min="5643" max="5643" width="26.28515625" style="95" customWidth="1"/>
    <col min="5644" max="5644" width="25.85546875" style="95" customWidth="1"/>
    <col min="5645" max="5655" width="12.140625" style="95" customWidth="1"/>
    <col min="5656" max="5888" width="9.140625" style="95"/>
    <col min="5889" max="5889" width="3" style="95" customWidth="1"/>
    <col min="5890" max="5890" width="6.85546875" style="95" customWidth="1"/>
    <col min="5891" max="5891" width="54.28515625" style="95" customWidth="1"/>
    <col min="5892" max="5892" width="26.140625" style="95" customWidth="1"/>
    <col min="5893" max="5898" width="12.140625" style="95" customWidth="1"/>
    <col min="5899" max="5899" width="26.28515625" style="95" customWidth="1"/>
    <col min="5900" max="5900" width="25.85546875" style="95" customWidth="1"/>
    <col min="5901" max="5911" width="12.140625" style="95" customWidth="1"/>
    <col min="5912" max="6144" width="9.140625" style="95"/>
    <col min="6145" max="6145" width="3" style="95" customWidth="1"/>
    <col min="6146" max="6146" width="6.85546875" style="95" customWidth="1"/>
    <col min="6147" max="6147" width="54.28515625" style="95" customWidth="1"/>
    <col min="6148" max="6148" width="26.140625" style="95" customWidth="1"/>
    <col min="6149" max="6154" width="12.140625" style="95" customWidth="1"/>
    <col min="6155" max="6155" width="26.28515625" style="95" customWidth="1"/>
    <col min="6156" max="6156" width="25.85546875" style="95" customWidth="1"/>
    <col min="6157" max="6167" width="12.140625" style="95" customWidth="1"/>
    <col min="6168" max="6400" width="9.140625" style="95"/>
    <col min="6401" max="6401" width="3" style="95" customWidth="1"/>
    <col min="6402" max="6402" width="6.85546875" style="95" customWidth="1"/>
    <col min="6403" max="6403" width="54.28515625" style="95" customWidth="1"/>
    <col min="6404" max="6404" width="26.140625" style="95" customWidth="1"/>
    <col min="6405" max="6410" width="12.140625" style="95" customWidth="1"/>
    <col min="6411" max="6411" width="26.28515625" style="95" customWidth="1"/>
    <col min="6412" max="6412" width="25.85546875" style="95" customWidth="1"/>
    <col min="6413" max="6423" width="12.140625" style="95" customWidth="1"/>
    <col min="6424" max="6656" width="9.140625" style="95"/>
    <col min="6657" max="6657" width="3" style="95" customWidth="1"/>
    <col min="6658" max="6658" width="6.85546875" style="95" customWidth="1"/>
    <col min="6659" max="6659" width="54.28515625" style="95" customWidth="1"/>
    <col min="6660" max="6660" width="26.140625" style="95" customWidth="1"/>
    <col min="6661" max="6666" width="12.140625" style="95" customWidth="1"/>
    <col min="6667" max="6667" width="26.28515625" style="95" customWidth="1"/>
    <col min="6668" max="6668" width="25.85546875" style="95" customWidth="1"/>
    <col min="6669" max="6679" width="12.140625" style="95" customWidth="1"/>
    <col min="6680" max="6912" width="9.140625" style="95"/>
    <col min="6913" max="6913" width="3" style="95" customWidth="1"/>
    <col min="6914" max="6914" width="6.85546875" style="95" customWidth="1"/>
    <col min="6915" max="6915" width="54.28515625" style="95" customWidth="1"/>
    <col min="6916" max="6916" width="26.140625" style="95" customWidth="1"/>
    <col min="6917" max="6922" width="12.140625" style="95" customWidth="1"/>
    <col min="6923" max="6923" width="26.28515625" style="95" customWidth="1"/>
    <col min="6924" max="6924" width="25.85546875" style="95" customWidth="1"/>
    <col min="6925" max="6935" width="12.140625" style="95" customWidth="1"/>
    <col min="6936" max="7168" width="9.140625" style="95"/>
    <col min="7169" max="7169" width="3" style="95" customWidth="1"/>
    <col min="7170" max="7170" width="6.85546875" style="95" customWidth="1"/>
    <col min="7171" max="7171" width="54.28515625" style="95" customWidth="1"/>
    <col min="7172" max="7172" width="26.140625" style="95" customWidth="1"/>
    <col min="7173" max="7178" width="12.140625" style="95" customWidth="1"/>
    <col min="7179" max="7179" width="26.28515625" style="95" customWidth="1"/>
    <col min="7180" max="7180" width="25.85546875" style="95" customWidth="1"/>
    <col min="7181" max="7191" width="12.140625" style="95" customWidth="1"/>
    <col min="7192" max="7424" width="9.140625" style="95"/>
    <col min="7425" max="7425" width="3" style="95" customWidth="1"/>
    <col min="7426" max="7426" width="6.85546875" style="95" customWidth="1"/>
    <col min="7427" max="7427" width="54.28515625" style="95" customWidth="1"/>
    <col min="7428" max="7428" width="26.140625" style="95" customWidth="1"/>
    <col min="7429" max="7434" width="12.140625" style="95" customWidth="1"/>
    <col min="7435" max="7435" width="26.28515625" style="95" customWidth="1"/>
    <col min="7436" max="7436" width="25.85546875" style="95" customWidth="1"/>
    <col min="7437" max="7447" width="12.140625" style="95" customWidth="1"/>
    <col min="7448" max="7680" width="9.140625" style="95"/>
    <col min="7681" max="7681" width="3" style="95" customWidth="1"/>
    <col min="7682" max="7682" width="6.85546875" style="95" customWidth="1"/>
    <col min="7683" max="7683" width="54.28515625" style="95" customWidth="1"/>
    <col min="7684" max="7684" width="26.140625" style="95" customWidth="1"/>
    <col min="7685" max="7690" width="12.140625" style="95" customWidth="1"/>
    <col min="7691" max="7691" width="26.28515625" style="95" customWidth="1"/>
    <col min="7692" max="7692" width="25.85546875" style="95" customWidth="1"/>
    <col min="7693" max="7703" width="12.140625" style="95" customWidth="1"/>
    <col min="7704" max="7936" width="9.140625" style="95"/>
    <col min="7937" max="7937" width="3" style="95" customWidth="1"/>
    <col min="7938" max="7938" width="6.85546875" style="95" customWidth="1"/>
    <col min="7939" max="7939" width="54.28515625" style="95" customWidth="1"/>
    <col min="7940" max="7940" width="26.140625" style="95" customWidth="1"/>
    <col min="7941" max="7946" width="12.140625" style="95" customWidth="1"/>
    <col min="7947" max="7947" width="26.28515625" style="95" customWidth="1"/>
    <col min="7948" max="7948" width="25.85546875" style="95" customWidth="1"/>
    <col min="7949" max="7959" width="12.140625" style="95" customWidth="1"/>
    <col min="7960" max="8192" width="9.140625" style="95"/>
    <col min="8193" max="8193" width="3" style="95" customWidth="1"/>
    <col min="8194" max="8194" width="6.85546875" style="95" customWidth="1"/>
    <col min="8195" max="8195" width="54.28515625" style="95" customWidth="1"/>
    <col min="8196" max="8196" width="26.140625" style="95" customWidth="1"/>
    <col min="8197" max="8202" width="12.140625" style="95" customWidth="1"/>
    <col min="8203" max="8203" width="26.28515625" style="95" customWidth="1"/>
    <col min="8204" max="8204" width="25.85546875" style="95" customWidth="1"/>
    <col min="8205" max="8215" width="12.140625" style="95" customWidth="1"/>
    <col min="8216" max="8448" width="9.140625" style="95"/>
    <col min="8449" max="8449" width="3" style="95" customWidth="1"/>
    <col min="8450" max="8450" width="6.85546875" style="95" customWidth="1"/>
    <col min="8451" max="8451" width="54.28515625" style="95" customWidth="1"/>
    <col min="8452" max="8452" width="26.140625" style="95" customWidth="1"/>
    <col min="8453" max="8458" width="12.140625" style="95" customWidth="1"/>
    <col min="8459" max="8459" width="26.28515625" style="95" customWidth="1"/>
    <col min="8460" max="8460" width="25.85546875" style="95" customWidth="1"/>
    <col min="8461" max="8471" width="12.140625" style="95" customWidth="1"/>
    <col min="8472" max="8704" width="9.140625" style="95"/>
    <col min="8705" max="8705" width="3" style="95" customWidth="1"/>
    <col min="8706" max="8706" width="6.85546875" style="95" customWidth="1"/>
    <col min="8707" max="8707" width="54.28515625" style="95" customWidth="1"/>
    <col min="8708" max="8708" width="26.140625" style="95" customWidth="1"/>
    <col min="8709" max="8714" width="12.140625" style="95" customWidth="1"/>
    <col min="8715" max="8715" width="26.28515625" style="95" customWidth="1"/>
    <col min="8716" max="8716" width="25.85546875" style="95" customWidth="1"/>
    <col min="8717" max="8727" width="12.140625" style="95" customWidth="1"/>
    <col min="8728" max="8960" width="9.140625" style="95"/>
    <col min="8961" max="8961" width="3" style="95" customWidth="1"/>
    <col min="8962" max="8962" width="6.85546875" style="95" customWidth="1"/>
    <col min="8963" max="8963" width="54.28515625" style="95" customWidth="1"/>
    <col min="8964" max="8964" width="26.140625" style="95" customWidth="1"/>
    <col min="8965" max="8970" width="12.140625" style="95" customWidth="1"/>
    <col min="8971" max="8971" width="26.28515625" style="95" customWidth="1"/>
    <col min="8972" max="8972" width="25.85546875" style="95" customWidth="1"/>
    <col min="8973" max="8983" width="12.140625" style="95" customWidth="1"/>
    <col min="8984" max="9216" width="9.140625" style="95"/>
    <col min="9217" max="9217" width="3" style="95" customWidth="1"/>
    <col min="9218" max="9218" width="6.85546875" style="95" customWidth="1"/>
    <col min="9219" max="9219" width="54.28515625" style="95" customWidth="1"/>
    <col min="9220" max="9220" width="26.140625" style="95" customWidth="1"/>
    <col min="9221" max="9226" width="12.140625" style="95" customWidth="1"/>
    <col min="9227" max="9227" width="26.28515625" style="95" customWidth="1"/>
    <col min="9228" max="9228" width="25.85546875" style="95" customWidth="1"/>
    <col min="9229" max="9239" width="12.140625" style="95" customWidth="1"/>
    <col min="9240" max="9472" width="9.140625" style="95"/>
    <col min="9473" max="9473" width="3" style="95" customWidth="1"/>
    <col min="9474" max="9474" width="6.85546875" style="95" customWidth="1"/>
    <col min="9475" max="9475" width="54.28515625" style="95" customWidth="1"/>
    <col min="9476" max="9476" width="26.140625" style="95" customWidth="1"/>
    <col min="9477" max="9482" width="12.140625" style="95" customWidth="1"/>
    <col min="9483" max="9483" width="26.28515625" style="95" customWidth="1"/>
    <col min="9484" max="9484" width="25.85546875" style="95" customWidth="1"/>
    <col min="9485" max="9495" width="12.140625" style="95" customWidth="1"/>
    <col min="9496" max="9728" width="9.140625" style="95"/>
    <col min="9729" max="9729" width="3" style="95" customWidth="1"/>
    <col min="9730" max="9730" width="6.85546875" style="95" customWidth="1"/>
    <col min="9731" max="9731" width="54.28515625" style="95" customWidth="1"/>
    <col min="9732" max="9732" width="26.140625" style="95" customWidth="1"/>
    <col min="9733" max="9738" width="12.140625" style="95" customWidth="1"/>
    <col min="9739" max="9739" width="26.28515625" style="95" customWidth="1"/>
    <col min="9740" max="9740" width="25.85546875" style="95" customWidth="1"/>
    <col min="9741" max="9751" width="12.140625" style="95" customWidth="1"/>
    <col min="9752" max="9984" width="9.140625" style="95"/>
    <col min="9985" max="9985" width="3" style="95" customWidth="1"/>
    <col min="9986" max="9986" width="6.85546875" style="95" customWidth="1"/>
    <col min="9987" max="9987" width="54.28515625" style="95" customWidth="1"/>
    <col min="9988" max="9988" width="26.140625" style="95" customWidth="1"/>
    <col min="9989" max="9994" width="12.140625" style="95" customWidth="1"/>
    <col min="9995" max="9995" width="26.28515625" style="95" customWidth="1"/>
    <col min="9996" max="9996" width="25.85546875" style="95" customWidth="1"/>
    <col min="9997" max="10007" width="12.140625" style="95" customWidth="1"/>
    <col min="10008" max="10240" width="9.140625" style="95"/>
    <col min="10241" max="10241" width="3" style="95" customWidth="1"/>
    <col min="10242" max="10242" width="6.85546875" style="95" customWidth="1"/>
    <col min="10243" max="10243" width="54.28515625" style="95" customWidth="1"/>
    <col min="10244" max="10244" width="26.140625" style="95" customWidth="1"/>
    <col min="10245" max="10250" width="12.140625" style="95" customWidth="1"/>
    <col min="10251" max="10251" width="26.28515625" style="95" customWidth="1"/>
    <col min="10252" max="10252" width="25.85546875" style="95" customWidth="1"/>
    <col min="10253" max="10263" width="12.140625" style="95" customWidth="1"/>
    <col min="10264" max="10496" width="9.140625" style="95"/>
    <col min="10497" max="10497" width="3" style="95" customWidth="1"/>
    <col min="10498" max="10498" width="6.85546875" style="95" customWidth="1"/>
    <col min="10499" max="10499" width="54.28515625" style="95" customWidth="1"/>
    <col min="10500" max="10500" width="26.140625" style="95" customWidth="1"/>
    <col min="10501" max="10506" width="12.140625" style="95" customWidth="1"/>
    <col min="10507" max="10507" width="26.28515625" style="95" customWidth="1"/>
    <col min="10508" max="10508" width="25.85546875" style="95" customWidth="1"/>
    <col min="10509" max="10519" width="12.140625" style="95" customWidth="1"/>
    <col min="10520" max="10752" width="9.140625" style="95"/>
    <col min="10753" max="10753" width="3" style="95" customWidth="1"/>
    <col min="10754" max="10754" width="6.85546875" style="95" customWidth="1"/>
    <col min="10755" max="10755" width="54.28515625" style="95" customWidth="1"/>
    <col min="10756" max="10756" width="26.140625" style="95" customWidth="1"/>
    <col min="10757" max="10762" width="12.140625" style="95" customWidth="1"/>
    <col min="10763" max="10763" width="26.28515625" style="95" customWidth="1"/>
    <col min="10764" max="10764" width="25.85546875" style="95" customWidth="1"/>
    <col min="10765" max="10775" width="12.140625" style="95" customWidth="1"/>
    <col min="10776" max="11008" width="9.140625" style="95"/>
    <col min="11009" max="11009" width="3" style="95" customWidth="1"/>
    <col min="11010" max="11010" width="6.85546875" style="95" customWidth="1"/>
    <col min="11011" max="11011" width="54.28515625" style="95" customWidth="1"/>
    <col min="11012" max="11012" width="26.140625" style="95" customWidth="1"/>
    <col min="11013" max="11018" width="12.140625" style="95" customWidth="1"/>
    <col min="11019" max="11019" width="26.28515625" style="95" customWidth="1"/>
    <col min="11020" max="11020" width="25.85546875" style="95" customWidth="1"/>
    <col min="11021" max="11031" width="12.140625" style="95" customWidth="1"/>
    <col min="11032" max="11264" width="9.140625" style="95"/>
    <col min="11265" max="11265" width="3" style="95" customWidth="1"/>
    <col min="11266" max="11266" width="6.85546875" style="95" customWidth="1"/>
    <col min="11267" max="11267" width="54.28515625" style="95" customWidth="1"/>
    <col min="11268" max="11268" width="26.140625" style="95" customWidth="1"/>
    <col min="11269" max="11274" width="12.140625" style="95" customWidth="1"/>
    <col min="11275" max="11275" width="26.28515625" style="95" customWidth="1"/>
    <col min="11276" max="11276" width="25.85546875" style="95" customWidth="1"/>
    <col min="11277" max="11287" width="12.140625" style="95" customWidth="1"/>
    <col min="11288" max="11520" width="9.140625" style="95"/>
    <col min="11521" max="11521" width="3" style="95" customWidth="1"/>
    <col min="11522" max="11522" width="6.85546875" style="95" customWidth="1"/>
    <col min="11523" max="11523" width="54.28515625" style="95" customWidth="1"/>
    <col min="11524" max="11524" width="26.140625" style="95" customWidth="1"/>
    <col min="11525" max="11530" width="12.140625" style="95" customWidth="1"/>
    <col min="11531" max="11531" width="26.28515625" style="95" customWidth="1"/>
    <col min="11532" max="11532" width="25.85546875" style="95" customWidth="1"/>
    <col min="11533" max="11543" width="12.140625" style="95" customWidth="1"/>
    <col min="11544" max="11776" width="9.140625" style="95"/>
    <col min="11777" max="11777" width="3" style="95" customWidth="1"/>
    <col min="11778" max="11778" width="6.85546875" style="95" customWidth="1"/>
    <col min="11779" max="11779" width="54.28515625" style="95" customWidth="1"/>
    <col min="11780" max="11780" width="26.140625" style="95" customWidth="1"/>
    <col min="11781" max="11786" width="12.140625" style="95" customWidth="1"/>
    <col min="11787" max="11787" width="26.28515625" style="95" customWidth="1"/>
    <col min="11788" max="11788" width="25.85546875" style="95" customWidth="1"/>
    <col min="11789" max="11799" width="12.140625" style="95" customWidth="1"/>
    <col min="11800" max="12032" width="9.140625" style="95"/>
    <col min="12033" max="12033" width="3" style="95" customWidth="1"/>
    <col min="12034" max="12034" width="6.85546875" style="95" customWidth="1"/>
    <col min="12035" max="12035" width="54.28515625" style="95" customWidth="1"/>
    <col min="12036" max="12036" width="26.140625" style="95" customWidth="1"/>
    <col min="12037" max="12042" width="12.140625" style="95" customWidth="1"/>
    <col min="12043" max="12043" width="26.28515625" style="95" customWidth="1"/>
    <col min="12044" max="12044" width="25.85546875" style="95" customWidth="1"/>
    <col min="12045" max="12055" width="12.140625" style="95" customWidth="1"/>
    <col min="12056" max="12288" width="9.140625" style="95"/>
    <col min="12289" max="12289" width="3" style="95" customWidth="1"/>
    <col min="12290" max="12290" width="6.85546875" style="95" customWidth="1"/>
    <col min="12291" max="12291" width="54.28515625" style="95" customWidth="1"/>
    <col min="12292" max="12292" width="26.140625" style="95" customWidth="1"/>
    <col min="12293" max="12298" width="12.140625" style="95" customWidth="1"/>
    <col min="12299" max="12299" width="26.28515625" style="95" customWidth="1"/>
    <col min="12300" max="12300" width="25.85546875" style="95" customWidth="1"/>
    <col min="12301" max="12311" width="12.140625" style="95" customWidth="1"/>
    <col min="12312" max="12544" width="9.140625" style="95"/>
    <col min="12545" max="12545" width="3" style="95" customWidth="1"/>
    <col min="12546" max="12546" width="6.85546875" style="95" customWidth="1"/>
    <col min="12547" max="12547" width="54.28515625" style="95" customWidth="1"/>
    <col min="12548" max="12548" width="26.140625" style="95" customWidth="1"/>
    <col min="12549" max="12554" width="12.140625" style="95" customWidth="1"/>
    <col min="12555" max="12555" width="26.28515625" style="95" customWidth="1"/>
    <col min="12556" max="12556" width="25.85546875" style="95" customWidth="1"/>
    <col min="12557" max="12567" width="12.140625" style="95" customWidth="1"/>
    <col min="12568" max="12800" width="9.140625" style="95"/>
    <col min="12801" max="12801" width="3" style="95" customWidth="1"/>
    <col min="12802" max="12802" width="6.85546875" style="95" customWidth="1"/>
    <col min="12803" max="12803" width="54.28515625" style="95" customWidth="1"/>
    <col min="12804" max="12804" width="26.140625" style="95" customWidth="1"/>
    <col min="12805" max="12810" width="12.140625" style="95" customWidth="1"/>
    <col min="12811" max="12811" width="26.28515625" style="95" customWidth="1"/>
    <col min="12812" max="12812" width="25.85546875" style="95" customWidth="1"/>
    <col min="12813" max="12823" width="12.140625" style="95" customWidth="1"/>
    <col min="12824" max="13056" width="9.140625" style="95"/>
    <col min="13057" max="13057" width="3" style="95" customWidth="1"/>
    <col min="13058" max="13058" width="6.85546875" style="95" customWidth="1"/>
    <col min="13059" max="13059" width="54.28515625" style="95" customWidth="1"/>
    <col min="13060" max="13060" width="26.140625" style="95" customWidth="1"/>
    <col min="13061" max="13066" width="12.140625" style="95" customWidth="1"/>
    <col min="13067" max="13067" width="26.28515625" style="95" customWidth="1"/>
    <col min="13068" max="13068" width="25.85546875" style="95" customWidth="1"/>
    <col min="13069" max="13079" width="12.140625" style="95" customWidth="1"/>
    <col min="13080" max="13312" width="9.140625" style="95"/>
    <col min="13313" max="13313" width="3" style="95" customWidth="1"/>
    <col min="13314" max="13314" width="6.85546875" style="95" customWidth="1"/>
    <col min="13315" max="13315" width="54.28515625" style="95" customWidth="1"/>
    <col min="13316" max="13316" width="26.140625" style="95" customWidth="1"/>
    <col min="13317" max="13322" width="12.140625" style="95" customWidth="1"/>
    <col min="13323" max="13323" width="26.28515625" style="95" customWidth="1"/>
    <col min="13324" max="13324" width="25.85546875" style="95" customWidth="1"/>
    <col min="13325" max="13335" width="12.140625" style="95" customWidth="1"/>
    <col min="13336" max="13568" width="9.140625" style="95"/>
    <col min="13569" max="13569" width="3" style="95" customWidth="1"/>
    <col min="13570" max="13570" width="6.85546875" style="95" customWidth="1"/>
    <col min="13571" max="13571" width="54.28515625" style="95" customWidth="1"/>
    <col min="13572" max="13572" width="26.140625" style="95" customWidth="1"/>
    <col min="13573" max="13578" width="12.140625" style="95" customWidth="1"/>
    <col min="13579" max="13579" width="26.28515625" style="95" customWidth="1"/>
    <col min="13580" max="13580" width="25.85546875" style="95" customWidth="1"/>
    <col min="13581" max="13591" width="12.140625" style="95" customWidth="1"/>
    <col min="13592" max="13824" width="9.140625" style="95"/>
    <col min="13825" max="13825" width="3" style="95" customWidth="1"/>
    <col min="13826" max="13826" width="6.85546875" style="95" customWidth="1"/>
    <col min="13827" max="13827" width="54.28515625" style="95" customWidth="1"/>
    <col min="13828" max="13828" width="26.140625" style="95" customWidth="1"/>
    <col min="13829" max="13834" width="12.140625" style="95" customWidth="1"/>
    <col min="13835" max="13835" width="26.28515625" style="95" customWidth="1"/>
    <col min="13836" max="13836" width="25.85546875" style="95" customWidth="1"/>
    <col min="13837" max="13847" width="12.140625" style="95" customWidth="1"/>
    <col min="13848" max="14080" width="9.140625" style="95"/>
    <col min="14081" max="14081" width="3" style="95" customWidth="1"/>
    <col min="14082" max="14082" width="6.85546875" style="95" customWidth="1"/>
    <col min="14083" max="14083" width="54.28515625" style="95" customWidth="1"/>
    <col min="14084" max="14084" width="26.140625" style="95" customWidth="1"/>
    <col min="14085" max="14090" width="12.140625" style="95" customWidth="1"/>
    <col min="14091" max="14091" width="26.28515625" style="95" customWidth="1"/>
    <col min="14092" max="14092" width="25.85546875" style="95" customWidth="1"/>
    <col min="14093" max="14103" width="12.140625" style="95" customWidth="1"/>
    <col min="14104" max="14336" width="9.140625" style="95"/>
    <col min="14337" max="14337" width="3" style="95" customWidth="1"/>
    <col min="14338" max="14338" width="6.85546875" style="95" customWidth="1"/>
    <col min="14339" max="14339" width="54.28515625" style="95" customWidth="1"/>
    <col min="14340" max="14340" width="26.140625" style="95" customWidth="1"/>
    <col min="14341" max="14346" width="12.140625" style="95" customWidth="1"/>
    <col min="14347" max="14347" width="26.28515625" style="95" customWidth="1"/>
    <col min="14348" max="14348" width="25.85546875" style="95" customWidth="1"/>
    <col min="14349" max="14359" width="12.140625" style="95" customWidth="1"/>
    <col min="14360" max="14592" width="9.140625" style="95"/>
    <col min="14593" max="14593" width="3" style="95" customWidth="1"/>
    <col min="14594" max="14594" width="6.85546875" style="95" customWidth="1"/>
    <col min="14595" max="14595" width="54.28515625" style="95" customWidth="1"/>
    <col min="14596" max="14596" width="26.140625" style="95" customWidth="1"/>
    <col min="14597" max="14602" width="12.140625" style="95" customWidth="1"/>
    <col min="14603" max="14603" width="26.28515625" style="95" customWidth="1"/>
    <col min="14604" max="14604" width="25.85546875" style="95" customWidth="1"/>
    <col min="14605" max="14615" width="12.140625" style="95" customWidth="1"/>
    <col min="14616" max="14848" width="9.140625" style="95"/>
    <col min="14849" max="14849" width="3" style="95" customWidth="1"/>
    <col min="14850" max="14850" width="6.85546875" style="95" customWidth="1"/>
    <col min="14851" max="14851" width="54.28515625" style="95" customWidth="1"/>
    <col min="14852" max="14852" width="26.140625" style="95" customWidth="1"/>
    <col min="14853" max="14858" width="12.140625" style="95" customWidth="1"/>
    <col min="14859" max="14859" width="26.28515625" style="95" customWidth="1"/>
    <col min="14860" max="14860" width="25.85546875" style="95" customWidth="1"/>
    <col min="14861" max="14871" width="12.140625" style="95" customWidth="1"/>
    <col min="14872" max="15104" width="9.140625" style="95"/>
    <col min="15105" max="15105" width="3" style="95" customWidth="1"/>
    <col min="15106" max="15106" width="6.85546875" style="95" customWidth="1"/>
    <col min="15107" max="15107" width="54.28515625" style="95" customWidth="1"/>
    <col min="15108" max="15108" width="26.140625" style="95" customWidth="1"/>
    <col min="15109" max="15114" width="12.140625" style="95" customWidth="1"/>
    <col min="15115" max="15115" width="26.28515625" style="95" customWidth="1"/>
    <col min="15116" max="15116" width="25.85546875" style="95" customWidth="1"/>
    <col min="15117" max="15127" width="12.140625" style="95" customWidth="1"/>
    <col min="15128" max="15360" width="9.140625" style="95"/>
    <col min="15361" max="15361" width="3" style="95" customWidth="1"/>
    <col min="15362" max="15362" width="6.85546875" style="95" customWidth="1"/>
    <col min="15363" max="15363" width="54.28515625" style="95" customWidth="1"/>
    <col min="15364" max="15364" width="26.140625" style="95" customWidth="1"/>
    <col min="15365" max="15370" width="12.140625" style="95" customWidth="1"/>
    <col min="15371" max="15371" width="26.28515625" style="95" customWidth="1"/>
    <col min="15372" max="15372" width="25.85546875" style="95" customWidth="1"/>
    <col min="15373" max="15383" width="12.140625" style="95" customWidth="1"/>
    <col min="15384" max="15616" width="9.140625" style="95"/>
    <col min="15617" max="15617" width="3" style="95" customWidth="1"/>
    <col min="15618" max="15618" width="6.85546875" style="95" customWidth="1"/>
    <col min="15619" max="15619" width="54.28515625" style="95" customWidth="1"/>
    <col min="15620" max="15620" width="26.140625" style="95" customWidth="1"/>
    <col min="15621" max="15626" width="12.140625" style="95" customWidth="1"/>
    <col min="15627" max="15627" width="26.28515625" style="95" customWidth="1"/>
    <col min="15628" max="15628" width="25.85546875" style="95" customWidth="1"/>
    <col min="15629" max="15639" width="12.140625" style="95" customWidth="1"/>
    <col min="15640" max="15872" width="9.140625" style="95"/>
    <col min="15873" max="15873" width="3" style="95" customWidth="1"/>
    <col min="15874" max="15874" width="6.85546875" style="95" customWidth="1"/>
    <col min="15875" max="15875" width="54.28515625" style="95" customWidth="1"/>
    <col min="15876" max="15876" width="26.140625" style="95" customWidth="1"/>
    <col min="15877" max="15882" width="12.140625" style="95" customWidth="1"/>
    <col min="15883" max="15883" width="26.28515625" style="95" customWidth="1"/>
    <col min="15884" max="15884" width="25.85546875" style="95" customWidth="1"/>
    <col min="15885" max="15895" width="12.140625" style="95" customWidth="1"/>
    <col min="15896" max="16128" width="9.140625" style="95"/>
    <col min="16129" max="16129" width="3" style="95" customWidth="1"/>
    <col min="16130" max="16130" width="6.85546875" style="95" customWidth="1"/>
    <col min="16131" max="16131" width="54.28515625" style="95" customWidth="1"/>
    <col min="16132" max="16132" width="26.140625" style="95" customWidth="1"/>
    <col min="16133" max="16138" width="12.140625" style="95" customWidth="1"/>
    <col min="16139" max="16139" width="26.28515625" style="95" customWidth="1"/>
    <col min="16140" max="16140" width="25.85546875" style="95" customWidth="1"/>
    <col min="16141" max="16151" width="12.140625" style="95" customWidth="1"/>
    <col min="16152" max="16384" width="9.140625" style="95"/>
  </cols>
  <sheetData>
    <row r="1" spans="2:19" ht="34.15" customHeight="1" x14ac:dyDescent="0.2">
      <c r="B1" s="93"/>
      <c r="C1" s="94" t="s">
        <v>39</v>
      </c>
      <c r="D1" s="95"/>
      <c r="E1" s="96"/>
      <c r="F1" s="96"/>
      <c r="G1" s="96"/>
      <c r="H1" s="96"/>
      <c r="I1" s="188"/>
      <c r="J1" s="98"/>
      <c r="K1" s="96"/>
      <c r="L1" s="96"/>
      <c r="M1" s="95"/>
      <c r="N1" s="95"/>
      <c r="O1" s="95"/>
      <c r="P1" s="95"/>
      <c r="Q1" s="95"/>
      <c r="R1" s="95"/>
      <c r="S1" s="95"/>
    </row>
    <row r="2" spans="2:19" s="1" customFormat="1" ht="24" customHeight="1" x14ac:dyDescent="0.2">
      <c r="B2" s="296" t="str">
        <f>Översikt!$B$17</f>
        <v>A 15</v>
      </c>
      <c r="C2" s="306" t="s">
        <v>40</v>
      </c>
      <c r="D2" s="307"/>
      <c r="E2" s="307"/>
      <c r="F2" s="307"/>
      <c r="G2" s="307"/>
      <c r="H2" s="307"/>
      <c r="I2" s="307"/>
      <c r="J2" s="308"/>
      <c r="K2" s="260"/>
    </row>
    <row r="3" spans="2:19" s="1" customFormat="1" ht="15.75" x14ac:dyDescent="0.2">
      <c r="B3" s="296"/>
      <c r="C3" s="297" t="s">
        <v>153</v>
      </c>
      <c r="D3" s="297"/>
      <c r="E3" s="297"/>
      <c r="F3" s="297"/>
      <c r="G3" s="297"/>
      <c r="H3" s="297"/>
      <c r="I3" s="297"/>
      <c r="J3" s="297"/>
      <c r="K3" s="260"/>
    </row>
    <row r="4" spans="2:19" s="102" customFormat="1" ht="24" x14ac:dyDescent="0.25">
      <c r="B4" s="264" t="s">
        <v>34</v>
      </c>
      <c r="C4" s="270"/>
      <c r="D4" s="270"/>
      <c r="E4" s="196" t="s">
        <v>42</v>
      </c>
      <c r="F4" s="196" t="s">
        <v>154</v>
      </c>
      <c r="G4" s="196" t="s">
        <v>155</v>
      </c>
      <c r="H4" s="196" t="s">
        <v>50</v>
      </c>
      <c r="I4" s="100" t="s">
        <v>100</v>
      </c>
      <c r="J4" s="101" t="s">
        <v>38</v>
      </c>
      <c r="K4" s="260"/>
      <c r="L4" s="96"/>
    </row>
    <row r="5" spans="2:19" s="99" customFormat="1" ht="36" customHeight="1" x14ac:dyDescent="0.25">
      <c r="B5" s="110" t="str">
        <f>Översikt!$B$17&amp;"."&amp;ROW()-4</f>
        <v>A 15.1</v>
      </c>
      <c r="C5" s="302" t="s">
        <v>156</v>
      </c>
      <c r="D5" s="111" t="s">
        <v>157</v>
      </c>
      <c r="E5" s="112"/>
      <c r="F5" s="112"/>
      <c r="G5" s="112"/>
      <c r="H5" s="112"/>
      <c r="I5" s="113">
        <f t="shared" ref="I5:I10" si="0">SUM(E5:H5)</f>
        <v>0</v>
      </c>
      <c r="J5" s="189">
        <f t="shared" ref="J5:J10" si="1">I5*TimKost</f>
        <v>0</v>
      </c>
      <c r="K5" s="260"/>
      <c r="L5" s="120"/>
      <c r="M5" s="108"/>
      <c r="N5" s="108"/>
      <c r="O5" s="108"/>
      <c r="P5" s="108"/>
      <c r="Q5" s="108"/>
      <c r="R5" s="108"/>
      <c r="S5" s="108"/>
    </row>
    <row r="6" spans="2:19" s="99" customFormat="1" ht="36" customHeight="1" thickBot="1" x14ac:dyDescent="0.3">
      <c r="B6" s="115" t="str">
        <f>Översikt!$B$17&amp;"."&amp;ROW()-4</f>
        <v>A 15.2</v>
      </c>
      <c r="C6" s="253"/>
      <c r="D6" s="116" t="s">
        <v>56</v>
      </c>
      <c r="E6" s="117"/>
      <c r="F6" s="117"/>
      <c r="G6" s="117"/>
      <c r="H6" s="117"/>
      <c r="I6" s="118">
        <f t="shared" si="0"/>
        <v>0</v>
      </c>
      <c r="J6" s="190">
        <f t="shared" si="1"/>
        <v>0</v>
      </c>
      <c r="K6" s="260"/>
      <c r="L6" s="120"/>
      <c r="M6" s="108"/>
      <c r="N6" s="108"/>
      <c r="O6" s="108"/>
      <c r="P6" s="108"/>
      <c r="Q6" s="108"/>
      <c r="R6" s="108"/>
      <c r="S6" s="108"/>
    </row>
    <row r="7" spans="2:19" s="99" customFormat="1" ht="36" customHeight="1" x14ac:dyDescent="0.25">
      <c r="B7" s="103" t="str">
        <f>Översikt!$B$17&amp;"."&amp;ROW()-4</f>
        <v>A 15.3</v>
      </c>
      <c r="C7" s="251" t="s">
        <v>158</v>
      </c>
      <c r="D7" s="104" t="s">
        <v>157</v>
      </c>
      <c r="E7" s="105"/>
      <c r="F7" s="105"/>
      <c r="G7" s="105"/>
      <c r="H7" s="105"/>
      <c r="I7" s="106">
        <f t="shared" si="0"/>
        <v>0</v>
      </c>
      <c r="J7" s="191">
        <f t="shared" si="1"/>
        <v>0</v>
      </c>
      <c r="K7" s="260"/>
      <c r="L7" s="120"/>
      <c r="M7" s="108"/>
      <c r="N7" s="108"/>
      <c r="O7" s="108"/>
      <c r="P7" s="108"/>
      <c r="Q7" s="108"/>
      <c r="R7" s="108"/>
      <c r="S7" s="108"/>
    </row>
    <row r="8" spans="2:19" s="99" customFormat="1" ht="36" customHeight="1" thickBot="1" x14ac:dyDescent="0.3">
      <c r="B8" s="110" t="str">
        <f>Översikt!$B$17&amp;"."&amp;ROW()-4</f>
        <v>A 15.4</v>
      </c>
      <c r="C8" s="252"/>
      <c r="D8" s="111" t="s">
        <v>56</v>
      </c>
      <c r="E8" s="112"/>
      <c r="F8" s="112"/>
      <c r="G8" s="112"/>
      <c r="H8" s="112"/>
      <c r="I8" s="113">
        <f t="shared" si="0"/>
        <v>0</v>
      </c>
      <c r="J8" s="189">
        <f t="shared" si="1"/>
        <v>0</v>
      </c>
      <c r="K8" s="260"/>
      <c r="L8" s="120"/>
      <c r="M8" s="108"/>
      <c r="N8" s="108"/>
      <c r="O8" s="108"/>
      <c r="P8" s="108"/>
      <c r="Q8" s="108"/>
      <c r="R8" s="108"/>
      <c r="S8" s="108"/>
    </row>
    <row r="9" spans="2:19" s="96" customFormat="1" ht="36" customHeight="1" x14ac:dyDescent="0.2">
      <c r="B9" s="103" t="str">
        <f>Översikt!$B$17&amp;"."&amp;ROW()-4</f>
        <v>A 15.5</v>
      </c>
      <c r="C9" s="251" t="s">
        <v>159</v>
      </c>
      <c r="D9" s="104" t="s">
        <v>157</v>
      </c>
      <c r="E9" s="105"/>
      <c r="F9" s="105"/>
      <c r="G9" s="105"/>
      <c r="H9" s="105"/>
      <c r="I9" s="106">
        <f t="shared" si="0"/>
        <v>0</v>
      </c>
      <c r="J9" s="191">
        <f t="shared" si="1"/>
        <v>0</v>
      </c>
      <c r="K9" s="260"/>
      <c r="L9" s="132"/>
      <c r="M9" s="135"/>
      <c r="N9" s="135"/>
      <c r="O9" s="135"/>
      <c r="P9" s="132"/>
      <c r="Q9" s="132"/>
      <c r="R9" s="132"/>
      <c r="S9" s="132"/>
    </row>
    <row r="10" spans="2:19" s="96" customFormat="1" ht="36" customHeight="1" x14ac:dyDescent="0.2">
      <c r="B10" s="110" t="str">
        <f>Översikt!$B$17&amp;"."&amp;ROW()-4</f>
        <v>A 15.6</v>
      </c>
      <c r="C10" s="303"/>
      <c r="D10" s="111" t="s">
        <v>56</v>
      </c>
      <c r="E10" s="112"/>
      <c r="F10" s="112"/>
      <c r="G10" s="112"/>
      <c r="H10" s="112"/>
      <c r="I10" s="113">
        <f t="shared" si="0"/>
        <v>0</v>
      </c>
      <c r="J10" s="189">
        <f t="shared" si="1"/>
        <v>0</v>
      </c>
      <c r="K10" s="260"/>
      <c r="L10" s="132"/>
      <c r="M10" s="135"/>
      <c r="N10" s="135"/>
      <c r="O10" s="135"/>
      <c r="P10" s="132"/>
      <c r="Q10" s="132"/>
      <c r="R10" s="132"/>
      <c r="S10" s="132"/>
    </row>
    <row r="11" spans="2:19" s="96" customFormat="1" ht="30" customHeight="1" x14ac:dyDescent="0.2">
      <c r="B11" s="131"/>
      <c r="C11" s="135"/>
      <c r="D11" s="135"/>
      <c r="E11" s="132"/>
      <c r="F11" s="132"/>
      <c r="G11" s="132"/>
      <c r="H11" s="132"/>
      <c r="I11" s="192"/>
      <c r="J11" s="136"/>
      <c r="K11" s="132"/>
      <c r="L11" s="132"/>
      <c r="M11" s="135"/>
      <c r="N11" s="135"/>
      <c r="O11" s="135"/>
      <c r="P11" s="132"/>
      <c r="Q11" s="132"/>
      <c r="R11" s="132"/>
      <c r="S11" s="132"/>
    </row>
    <row r="12" spans="2:19" s="96" customFormat="1" ht="30" customHeight="1" x14ac:dyDescent="0.2">
      <c r="B12" s="131"/>
      <c r="C12" s="135"/>
      <c r="D12" s="135"/>
      <c r="E12" s="132"/>
      <c r="F12" s="132"/>
      <c r="G12" s="132"/>
      <c r="H12" s="132"/>
      <c r="I12" s="192"/>
      <c r="J12" s="136"/>
      <c r="K12" s="132"/>
      <c r="L12" s="132"/>
      <c r="M12" s="135"/>
      <c r="N12" s="135"/>
      <c r="O12" s="135"/>
      <c r="P12" s="132"/>
      <c r="Q12" s="132"/>
      <c r="R12" s="132"/>
      <c r="S12" s="132"/>
    </row>
    <row r="13" spans="2:19" s="96" customFormat="1" ht="30" customHeight="1" x14ac:dyDescent="0.2">
      <c r="B13" s="131"/>
      <c r="C13" s="135"/>
      <c r="D13" s="135"/>
      <c r="E13" s="132"/>
      <c r="F13" s="132"/>
      <c r="G13" s="132"/>
      <c r="H13" s="132"/>
      <c r="I13" s="192"/>
      <c r="J13" s="136"/>
      <c r="K13" s="132"/>
      <c r="L13" s="132"/>
      <c r="M13" s="135"/>
      <c r="N13" s="135"/>
      <c r="O13" s="135"/>
      <c r="P13" s="132"/>
      <c r="Q13" s="132"/>
      <c r="R13" s="132"/>
      <c r="S13" s="132"/>
    </row>
    <row r="14" spans="2:19" s="96" customFormat="1" ht="30" customHeight="1" x14ac:dyDescent="0.2">
      <c r="B14" s="131"/>
      <c r="C14" s="135"/>
      <c r="D14" s="135"/>
      <c r="E14" s="132"/>
      <c r="F14" s="132"/>
      <c r="G14" s="132"/>
      <c r="H14" s="132"/>
      <c r="I14" s="192"/>
      <c r="J14" s="136"/>
      <c r="K14" s="132"/>
      <c r="L14" s="132"/>
      <c r="M14" s="135"/>
      <c r="N14" s="135"/>
      <c r="O14" s="135"/>
      <c r="P14" s="132"/>
      <c r="Q14" s="132"/>
      <c r="R14" s="132"/>
      <c r="S14" s="132"/>
    </row>
    <row r="15" spans="2:19" s="96" customFormat="1" ht="30" customHeight="1" x14ac:dyDescent="0.2">
      <c r="B15" s="131"/>
      <c r="C15" s="135"/>
      <c r="D15" s="135"/>
      <c r="E15" s="132"/>
      <c r="F15" s="132"/>
      <c r="G15" s="132"/>
      <c r="H15" s="132"/>
      <c r="I15" s="192"/>
      <c r="J15" s="136"/>
      <c r="K15" s="132"/>
      <c r="L15" s="132"/>
      <c r="M15" s="135"/>
      <c r="N15" s="135"/>
      <c r="O15" s="135"/>
      <c r="P15" s="132"/>
      <c r="Q15" s="132"/>
      <c r="R15" s="132"/>
      <c r="S15" s="132"/>
    </row>
    <row r="16" spans="2:19" s="96" customFormat="1" ht="30" customHeight="1" x14ac:dyDescent="0.2">
      <c r="B16" s="131"/>
      <c r="C16" s="135"/>
      <c r="D16" s="135"/>
      <c r="E16" s="132"/>
      <c r="F16" s="132"/>
      <c r="G16" s="132"/>
      <c r="H16" s="132"/>
      <c r="I16" s="192"/>
      <c r="J16" s="136"/>
      <c r="K16" s="132"/>
      <c r="L16" s="132"/>
      <c r="M16" s="135"/>
      <c r="N16" s="135"/>
      <c r="O16" s="135"/>
      <c r="P16" s="132"/>
      <c r="Q16" s="132"/>
      <c r="R16" s="132"/>
      <c r="S16" s="132"/>
    </row>
    <row r="17" spans="2:19" s="96" customFormat="1" ht="30" customHeight="1" x14ac:dyDescent="0.2">
      <c r="B17" s="131"/>
      <c r="C17" s="135"/>
      <c r="D17" s="135"/>
      <c r="E17" s="132"/>
      <c r="F17" s="132"/>
      <c r="G17" s="132"/>
      <c r="H17" s="132"/>
      <c r="I17" s="192"/>
      <c r="J17" s="136"/>
      <c r="K17" s="132"/>
      <c r="L17" s="132"/>
      <c r="M17" s="135"/>
      <c r="N17" s="135"/>
      <c r="O17" s="135"/>
      <c r="P17" s="132"/>
      <c r="Q17" s="132"/>
      <c r="R17" s="132"/>
      <c r="S17" s="132"/>
    </row>
    <row r="18" spans="2:19" s="96" customFormat="1" ht="30" customHeight="1" x14ac:dyDescent="0.2">
      <c r="B18" s="131"/>
      <c r="C18" s="135"/>
      <c r="D18" s="135"/>
      <c r="E18" s="132"/>
      <c r="F18" s="132"/>
      <c r="G18" s="132"/>
      <c r="H18" s="132"/>
      <c r="I18" s="192"/>
      <c r="J18" s="136"/>
      <c r="K18" s="132"/>
      <c r="L18" s="132"/>
      <c r="M18" s="135"/>
      <c r="N18" s="135"/>
      <c r="O18" s="135"/>
      <c r="P18" s="132"/>
      <c r="Q18" s="132"/>
      <c r="R18" s="132"/>
      <c r="S18" s="132"/>
    </row>
    <row r="19" spans="2:19" s="96" customFormat="1" ht="30" customHeight="1" x14ac:dyDescent="0.2">
      <c r="B19" s="131"/>
      <c r="C19" s="135"/>
      <c r="D19" s="135"/>
      <c r="E19" s="132"/>
      <c r="F19" s="132"/>
      <c r="G19" s="132"/>
      <c r="H19" s="132"/>
      <c r="I19" s="192"/>
      <c r="J19" s="136"/>
      <c r="K19" s="132"/>
      <c r="L19" s="132"/>
      <c r="M19" s="135"/>
      <c r="N19" s="135"/>
      <c r="O19" s="135"/>
      <c r="P19" s="132"/>
      <c r="Q19" s="132"/>
      <c r="R19" s="132"/>
      <c r="S19" s="132"/>
    </row>
    <row r="20" spans="2:19" s="96" customFormat="1" ht="30" customHeight="1" x14ac:dyDescent="0.2">
      <c r="B20" s="131"/>
      <c r="C20" s="135"/>
      <c r="D20" s="135"/>
      <c r="E20" s="132"/>
      <c r="F20" s="132"/>
      <c r="G20" s="132"/>
      <c r="H20" s="132"/>
      <c r="I20" s="192"/>
      <c r="J20" s="136"/>
      <c r="K20" s="132"/>
      <c r="L20" s="132"/>
      <c r="M20" s="135"/>
      <c r="N20" s="135"/>
      <c r="O20" s="135"/>
      <c r="P20" s="132"/>
      <c r="Q20" s="132"/>
      <c r="R20" s="132"/>
      <c r="S20" s="132"/>
    </row>
    <row r="21" spans="2:19" s="96" customFormat="1" ht="30" customHeight="1" x14ac:dyDescent="0.2">
      <c r="B21" s="131"/>
      <c r="C21" s="135"/>
      <c r="D21" s="135"/>
      <c r="E21" s="132"/>
      <c r="F21" s="132"/>
      <c r="G21" s="132"/>
      <c r="H21" s="132"/>
      <c r="I21" s="192"/>
      <c r="J21" s="136"/>
      <c r="K21" s="132"/>
      <c r="L21" s="132"/>
      <c r="M21" s="135"/>
      <c r="N21" s="135"/>
      <c r="O21" s="135"/>
      <c r="P21" s="132"/>
      <c r="Q21" s="132"/>
      <c r="R21" s="132"/>
      <c r="S21" s="132"/>
    </row>
    <row r="22" spans="2:19" s="96" customFormat="1" ht="30" customHeight="1" x14ac:dyDescent="0.2">
      <c r="B22" s="131"/>
      <c r="C22" s="135"/>
      <c r="D22" s="135"/>
      <c r="E22" s="132"/>
      <c r="F22" s="132"/>
      <c r="G22" s="132"/>
      <c r="H22" s="132"/>
      <c r="I22" s="192"/>
      <c r="J22" s="136"/>
      <c r="K22" s="132"/>
      <c r="L22" s="132"/>
      <c r="M22" s="135"/>
      <c r="N22" s="135"/>
      <c r="O22" s="135"/>
      <c r="P22" s="132"/>
      <c r="Q22" s="132"/>
      <c r="R22" s="132"/>
      <c r="S22" s="132"/>
    </row>
    <row r="23" spans="2:19" s="96" customFormat="1" ht="30" customHeight="1" x14ac:dyDescent="0.2">
      <c r="B23" s="131"/>
      <c r="C23" s="135"/>
      <c r="D23" s="135"/>
      <c r="E23" s="132"/>
      <c r="F23" s="132"/>
      <c r="G23" s="132"/>
      <c r="H23" s="132"/>
      <c r="I23" s="192"/>
      <c r="J23" s="136"/>
      <c r="K23" s="132"/>
      <c r="L23" s="132"/>
      <c r="M23" s="135"/>
      <c r="N23" s="135"/>
      <c r="O23" s="135"/>
      <c r="P23" s="132"/>
      <c r="Q23" s="132"/>
      <c r="R23" s="132"/>
      <c r="S23" s="132"/>
    </row>
    <row r="24" spans="2:19" s="96" customFormat="1" ht="30" customHeight="1" x14ac:dyDescent="0.2">
      <c r="B24" s="131"/>
      <c r="C24" s="135"/>
      <c r="D24" s="135"/>
      <c r="E24" s="132"/>
      <c r="F24" s="132"/>
      <c r="G24" s="132"/>
      <c r="H24" s="132"/>
      <c r="I24" s="192"/>
      <c r="J24" s="136"/>
      <c r="K24" s="132"/>
      <c r="L24" s="132"/>
      <c r="M24" s="135"/>
      <c r="N24" s="135"/>
      <c r="O24" s="135"/>
      <c r="P24" s="132"/>
      <c r="Q24" s="132"/>
      <c r="R24" s="132"/>
      <c r="S24" s="132"/>
    </row>
    <row r="25" spans="2:19" s="96" customFormat="1" ht="30" customHeight="1" x14ac:dyDescent="0.2">
      <c r="B25" s="131"/>
      <c r="C25" s="135"/>
      <c r="D25" s="135"/>
      <c r="E25" s="132"/>
      <c r="F25" s="132"/>
      <c r="G25" s="132"/>
      <c r="H25" s="132"/>
      <c r="I25" s="192"/>
      <c r="J25" s="136"/>
      <c r="K25" s="132"/>
      <c r="L25" s="132"/>
      <c r="M25" s="135"/>
      <c r="N25" s="135"/>
      <c r="O25" s="135"/>
      <c r="P25" s="132"/>
      <c r="Q25" s="132"/>
      <c r="R25" s="132"/>
      <c r="S25" s="132"/>
    </row>
    <row r="26" spans="2:19" s="96" customFormat="1" ht="30" customHeight="1" x14ac:dyDescent="0.2">
      <c r="B26" s="131"/>
      <c r="C26" s="135"/>
      <c r="D26" s="135"/>
      <c r="E26" s="132"/>
      <c r="F26" s="132"/>
      <c r="G26" s="132"/>
      <c r="H26" s="132"/>
      <c r="I26" s="192"/>
      <c r="J26" s="136"/>
      <c r="K26" s="132"/>
      <c r="L26" s="132"/>
      <c r="M26" s="135"/>
      <c r="N26" s="135"/>
      <c r="O26" s="135"/>
      <c r="P26" s="132"/>
      <c r="Q26" s="132"/>
      <c r="R26" s="132"/>
      <c r="S26" s="132"/>
    </row>
    <row r="27" spans="2:19" s="96" customFormat="1" ht="30" customHeight="1" x14ac:dyDescent="0.2">
      <c r="B27" s="131"/>
      <c r="C27" s="135"/>
      <c r="D27" s="135"/>
      <c r="E27" s="132"/>
      <c r="F27" s="132"/>
      <c r="G27" s="132"/>
      <c r="H27" s="132"/>
      <c r="I27" s="192"/>
      <c r="J27" s="136"/>
      <c r="K27" s="132"/>
      <c r="L27" s="132"/>
      <c r="M27" s="135"/>
      <c r="N27" s="135"/>
      <c r="O27" s="135"/>
      <c r="P27" s="132"/>
      <c r="Q27" s="132"/>
      <c r="R27" s="132"/>
      <c r="S27" s="132"/>
    </row>
    <row r="28" spans="2:19" s="96" customFormat="1" ht="30" customHeight="1" x14ac:dyDescent="0.2">
      <c r="B28" s="131"/>
      <c r="C28" s="135"/>
      <c r="D28" s="135"/>
      <c r="E28" s="132"/>
      <c r="F28" s="132"/>
      <c r="G28" s="132"/>
      <c r="H28" s="132"/>
      <c r="I28" s="192"/>
      <c r="J28" s="136"/>
      <c r="K28" s="132"/>
      <c r="L28" s="132"/>
      <c r="M28" s="135"/>
      <c r="N28" s="135"/>
      <c r="O28" s="135"/>
      <c r="P28" s="132"/>
      <c r="Q28" s="132"/>
      <c r="R28" s="132"/>
      <c r="S28" s="132"/>
    </row>
    <row r="29" spans="2:19" s="96" customFormat="1" ht="30" customHeight="1" x14ac:dyDescent="0.2">
      <c r="B29" s="131"/>
      <c r="C29" s="135"/>
      <c r="D29" s="135"/>
      <c r="E29" s="132"/>
      <c r="F29" s="132"/>
      <c r="G29" s="132"/>
      <c r="H29" s="132"/>
      <c r="I29" s="192"/>
      <c r="J29" s="136"/>
      <c r="K29" s="132"/>
      <c r="L29" s="132"/>
      <c r="M29" s="135"/>
      <c r="N29" s="135"/>
      <c r="O29" s="135"/>
      <c r="P29" s="132"/>
      <c r="Q29" s="132"/>
      <c r="R29" s="132"/>
      <c r="S29" s="132"/>
    </row>
    <row r="30" spans="2:19" s="96" customFormat="1" ht="30" customHeight="1" x14ac:dyDescent="0.2">
      <c r="B30" s="131"/>
      <c r="C30" s="135"/>
      <c r="D30" s="135"/>
      <c r="E30" s="132"/>
      <c r="F30" s="132"/>
      <c r="G30" s="132"/>
      <c r="H30" s="132"/>
      <c r="I30" s="192"/>
      <c r="J30" s="136"/>
      <c r="K30" s="132"/>
      <c r="L30" s="132"/>
      <c r="M30" s="135"/>
      <c r="N30" s="135"/>
      <c r="O30" s="135"/>
      <c r="P30" s="132"/>
      <c r="Q30" s="132"/>
      <c r="R30" s="132"/>
      <c r="S30" s="132"/>
    </row>
    <row r="31" spans="2:19" s="96" customFormat="1" ht="30" customHeight="1" x14ac:dyDescent="0.2">
      <c r="B31" s="131"/>
      <c r="C31" s="135"/>
      <c r="D31" s="135"/>
      <c r="E31" s="132"/>
      <c r="F31" s="132"/>
      <c r="G31" s="132"/>
      <c r="H31" s="132"/>
      <c r="I31" s="192"/>
      <c r="J31" s="136"/>
      <c r="K31" s="132"/>
      <c r="L31" s="132"/>
      <c r="M31" s="135"/>
      <c r="N31" s="135"/>
      <c r="O31" s="135"/>
      <c r="P31" s="132"/>
      <c r="Q31" s="132"/>
      <c r="R31" s="132"/>
      <c r="S31" s="132"/>
    </row>
    <row r="32" spans="2:19" s="96" customFormat="1" ht="30" customHeight="1" x14ac:dyDescent="0.2">
      <c r="B32" s="131"/>
      <c r="C32" s="135"/>
      <c r="D32" s="135"/>
      <c r="E32" s="132"/>
      <c r="F32" s="132"/>
      <c r="G32" s="132"/>
      <c r="H32" s="132"/>
      <c r="I32" s="192"/>
      <c r="J32" s="136"/>
      <c r="K32" s="132"/>
      <c r="L32" s="132"/>
      <c r="M32" s="135"/>
      <c r="N32" s="135"/>
      <c r="O32" s="135"/>
      <c r="P32" s="132"/>
      <c r="Q32" s="132"/>
      <c r="R32" s="132"/>
      <c r="S32" s="132"/>
    </row>
    <row r="33" spans="2:19" s="96" customFormat="1" ht="30" customHeight="1" x14ac:dyDescent="0.2">
      <c r="B33" s="131"/>
      <c r="C33" s="135"/>
      <c r="D33" s="135"/>
      <c r="E33" s="132"/>
      <c r="F33" s="132"/>
      <c r="G33" s="132"/>
      <c r="H33" s="132"/>
      <c r="I33" s="192"/>
      <c r="J33" s="136"/>
      <c r="K33" s="132"/>
      <c r="L33" s="132"/>
      <c r="M33" s="135"/>
      <c r="N33" s="135"/>
      <c r="O33" s="135"/>
      <c r="P33" s="132"/>
      <c r="Q33" s="132"/>
      <c r="R33" s="132"/>
      <c r="S33" s="132"/>
    </row>
    <row r="34" spans="2:19" s="96" customFormat="1" ht="30" customHeight="1" x14ac:dyDescent="0.2">
      <c r="B34" s="131"/>
      <c r="C34" s="135"/>
      <c r="D34" s="135"/>
      <c r="E34" s="132"/>
      <c r="F34" s="132"/>
      <c r="G34" s="132"/>
      <c r="H34" s="132"/>
      <c r="I34" s="192"/>
      <c r="J34" s="136"/>
      <c r="K34" s="132"/>
      <c r="L34" s="132"/>
      <c r="M34" s="135"/>
      <c r="N34" s="135"/>
      <c r="O34" s="135"/>
      <c r="P34" s="132"/>
      <c r="Q34" s="132"/>
      <c r="R34" s="132"/>
      <c r="S34" s="132"/>
    </row>
    <row r="35" spans="2:19" s="96" customFormat="1" ht="30" customHeight="1" x14ac:dyDescent="0.2">
      <c r="B35" s="131"/>
      <c r="C35" s="135"/>
      <c r="D35" s="135"/>
      <c r="E35" s="132"/>
      <c r="F35" s="132"/>
      <c r="G35" s="132"/>
      <c r="H35" s="132"/>
      <c r="I35" s="192"/>
      <c r="J35" s="136"/>
      <c r="K35" s="132"/>
      <c r="L35" s="132"/>
      <c r="M35" s="135"/>
      <c r="N35" s="135"/>
      <c r="O35" s="135"/>
      <c r="P35" s="132"/>
      <c r="Q35" s="132"/>
      <c r="R35" s="132"/>
      <c r="S35" s="132"/>
    </row>
    <row r="36" spans="2:19" s="96" customFormat="1" ht="30" customHeight="1" x14ac:dyDescent="0.2">
      <c r="B36" s="131"/>
      <c r="C36" s="135"/>
      <c r="D36" s="135"/>
      <c r="E36" s="132"/>
      <c r="F36" s="132"/>
      <c r="G36" s="132"/>
      <c r="H36" s="132"/>
      <c r="I36" s="192"/>
      <c r="J36" s="136"/>
      <c r="K36" s="132"/>
      <c r="L36" s="132"/>
      <c r="M36" s="135"/>
      <c r="N36" s="135"/>
      <c r="O36" s="135"/>
      <c r="P36" s="132"/>
      <c r="Q36" s="132"/>
      <c r="R36" s="132"/>
      <c r="S36" s="132"/>
    </row>
    <row r="37" spans="2:19" s="96" customFormat="1" ht="30" customHeight="1" x14ac:dyDescent="0.2">
      <c r="B37" s="131"/>
      <c r="C37" s="135"/>
      <c r="D37" s="135"/>
      <c r="E37" s="132"/>
      <c r="F37" s="132"/>
      <c r="G37" s="132"/>
      <c r="H37" s="132"/>
      <c r="I37" s="192"/>
      <c r="J37" s="136"/>
      <c r="K37" s="132"/>
      <c r="L37" s="132"/>
      <c r="M37" s="135"/>
      <c r="N37" s="135"/>
      <c r="O37" s="135"/>
      <c r="P37" s="132"/>
      <c r="Q37" s="132"/>
      <c r="R37" s="132"/>
      <c r="S37" s="132"/>
    </row>
    <row r="38" spans="2:19" s="96" customFormat="1" ht="30" customHeight="1" x14ac:dyDescent="0.2">
      <c r="B38" s="131"/>
      <c r="C38" s="135"/>
      <c r="D38" s="135"/>
      <c r="E38" s="132"/>
      <c r="F38" s="132"/>
      <c r="G38" s="132"/>
      <c r="H38" s="132"/>
      <c r="I38" s="192"/>
      <c r="J38" s="136"/>
      <c r="K38" s="132"/>
      <c r="L38" s="132"/>
      <c r="M38" s="135"/>
      <c r="N38" s="135"/>
      <c r="O38" s="135"/>
      <c r="P38" s="132"/>
      <c r="Q38" s="132"/>
      <c r="R38" s="132"/>
      <c r="S38" s="132"/>
    </row>
    <row r="39" spans="2:19" s="96" customFormat="1" ht="30" customHeight="1" x14ac:dyDescent="0.2">
      <c r="B39" s="131"/>
      <c r="C39" s="135"/>
      <c r="D39" s="135"/>
      <c r="E39" s="132"/>
      <c r="F39" s="132"/>
      <c r="G39" s="132"/>
      <c r="H39" s="132"/>
      <c r="I39" s="192"/>
      <c r="J39" s="136"/>
      <c r="K39" s="132"/>
      <c r="L39" s="132"/>
      <c r="M39" s="135"/>
      <c r="N39" s="135"/>
      <c r="O39" s="135"/>
      <c r="P39" s="132"/>
      <c r="Q39" s="132"/>
      <c r="R39" s="132"/>
      <c r="S39" s="132"/>
    </row>
    <row r="40" spans="2:19" s="96" customFormat="1" ht="30" customHeight="1" x14ac:dyDescent="0.2">
      <c r="B40" s="131"/>
      <c r="C40" s="135"/>
      <c r="D40" s="135"/>
      <c r="E40" s="132"/>
      <c r="F40" s="132"/>
      <c r="G40" s="132"/>
      <c r="H40" s="132"/>
      <c r="I40" s="192"/>
      <c r="J40" s="136"/>
      <c r="K40" s="132"/>
      <c r="L40" s="132"/>
      <c r="M40" s="135"/>
      <c r="N40" s="135"/>
      <c r="O40" s="135"/>
      <c r="P40" s="132"/>
      <c r="Q40" s="132"/>
      <c r="R40" s="132"/>
      <c r="S40" s="132"/>
    </row>
    <row r="41" spans="2:19" s="96" customFormat="1" ht="30" customHeight="1" x14ac:dyDescent="0.2">
      <c r="B41" s="131"/>
      <c r="C41" s="135"/>
      <c r="D41" s="135"/>
      <c r="E41" s="132"/>
      <c r="F41" s="132"/>
      <c r="G41" s="132"/>
      <c r="H41" s="132"/>
      <c r="I41" s="192"/>
      <c r="J41" s="136"/>
      <c r="K41" s="132"/>
      <c r="L41" s="132"/>
      <c r="M41" s="135"/>
      <c r="N41" s="135"/>
      <c r="O41" s="135"/>
      <c r="P41" s="132"/>
      <c r="Q41" s="132"/>
      <c r="R41" s="132"/>
      <c r="S41" s="132"/>
    </row>
    <row r="42" spans="2:19" s="96" customFormat="1" ht="30" customHeight="1" x14ac:dyDescent="0.2">
      <c r="B42" s="131"/>
      <c r="C42" s="135"/>
      <c r="D42" s="135"/>
      <c r="E42" s="132"/>
      <c r="F42" s="132"/>
      <c r="G42" s="132"/>
      <c r="H42" s="132"/>
      <c r="I42" s="192"/>
      <c r="J42" s="136"/>
      <c r="K42" s="132"/>
      <c r="L42" s="132"/>
      <c r="M42" s="135"/>
      <c r="N42" s="135"/>
      <c r="O42" s="135"/>
      <c r="P42" s="132"/>
      <c r="Q42" s="132"/>
      <c r="R42" s="132"/>
      <c r="S42" s="132"/>
    </row>
    <row r="43" spans="2:19" s="96" customFormat="1" ht="30" customHeight="1" x14ac:dyDescent="0.2">
      <c r="B43" s="131"/>
      <c r="C43" s="135"/>
      <c r="D43" s="135"/>
      <c r="E43" s="132"/>
      <c r="F43" s="132"/>
      <c r="G43" s="132"/>
      <c r="H43" s="132"/>
      <c r="I43" s="192"/>
      <c r="J43" s="136"/>
      <c r="K43" s="132"/>
      <c r="L43" s="132"/>
      <c r="M43" s="135"/>
      <c r="N43" s="135"/>
      <c r="O43" s="135"/>
      <c r="P43" s="132"/>
      <c r="Q43" s="132"/>
      <c r="R43" s="132"/>
      <c r="S43" s="132"/>
    </row>
    <row r="44" spans="2:19" s="96" customFormat="1" ht="30" customHeight="1" x14ac:dyDescent="0.2">
      <c r="B44" s="131"/>
      <c r="C44" s="135"/>
      <c r="D44" s="135"/>
      <c r="E44" s="132"/>
      <c r="F44" s="132"/>
      <c r="G44" s="132"/>
      <c r="H44" s="132"/>
      <c r="I44" s="192"/>
      <c r="J44" s="136"/>
      <c r="K44" s="132"/>
      <c r="L44" s="132"/>
      <c r="M44" s="135"/>
      <c r="N44" s="135"/>
      <c r="O44" s="135"/>
      <c r="P44" s="132"/>
      <c r="Q44" s="132"/>
      <c r="R44" s="132"/>
      <c r="S44" s="132"/>
    </row>
    <row r="45" spans="2:19" s="96" customFormat="1" ht="30" customHeight="1" x14ac:dyDescent="0.2">
      <c r="B45" s="131"/>
      <c r="C45" s="135"/>
      <c r="D45" s="135"/>
      <c r="E45" s="132"/>
      <c r="F45" s="132"/>
      <c r="G45" s="132"/>
      <c r="H45" s="132"/>
      <c r="I45" s="192"/>
      <c r="J45" s="136"/>
      <c r="K45" s="132"/>
      <c r="L45" s="132"/>
      <c r="M45" s="135"/>
      <c r="N45" s="135"/>
      <c r="O45" s="135"/>
      <c r="P45" s="132"/>
      <c r="Q45" s="132"/>
      <c r="R45" s="132"/>
      <c r="S45" s="132"/>
    </row>
    <row r="46" spans="2:19" s="96" customFormat="1" ht="30" customHeight="1" x14ac:dyDescent="0.2">
      <c r="B46" s="131"/>
      <c r="C46" s="135"/>
      <c r="D46" s="135"/>
      <c r="E46" s="132"/>
      <c r="F46" s="132"/>
      <c r="G46" s="132"/>
      <c r="H46" s="132"/>
      <c r="I46" s="192"/>
      <c r="J46" s="136"/>
      <c r="K46" s="132"/>
      <c r="L46" s="132"/>
      <c r="M46" s="135"/>
      <c r="N46" s="135"/>
      <c r="O46" s="135"/>
      <c r="P46" s="132"/>
      <c r="Q46" s="132"/>
      <c r="R46" s="132"/>
      <c r="S46" s="132"/>
    </row>
    <row r="47" spans="2:19" s="96" customFormat="1" ht="30" customHeight="1" x14ac:dyDescent="0.2">
      <c r="B47" s="131"/>
      <c r="C47" s="135"/>
      <c r="D47" s="135"/>
      <c r="E47" s="132"/>
      <c r="F47" s="132"/>
      <c r="G47" s="132"/>
      <c r="H47" s="132"/>
      <c r="I47" s="192"/>
      <c r="J47" s="136"/>
      <c r="K47" s="132"/>
      <c r="L47" s="132"/>
      <c r="M47" s="135"/>
      <c r="N47" s="135"/>
      <c r="O47" s="135"/>
      <c r="P47" s="132"/>
      <c r="Q47" s="132"/>
      <c r="R47" s="132"/>
      <c r="S47" s="132"/>
    </row>
    <row r="48" spans="2:19" s="96" customFormat="1" ht="30" customHeight="1" x14ac:dyDescent="0.2">
      <c r="B48" s="131"/>
      <c r="C48" s="135"/>
      <c r="D48" s="135"/>
      <c r="E48" s="132"/>
      <c r="F48" s="132"/>
      <c r="G48" s="132"/>
      <c r="H48" s="132"/>
      <c r="I48" s="192"/>
      <c r="J48" s="136"/>
      <c r="K48" s="132"/>
      <c r="L48" s="132"/>
      <c r="M48" s="135"/>
      <c r="N48" s="135"/>
      <c r="O48" s="135"/>
      <c r="P48" s="132"/>
      <c r="Q48" s="132"/>
      <c r="R48" s="132"/>
      <c r="S48" s="132"/>
    </row>
    <row r="49" spans="2:19" s="96" customFormat="1" ht="30" customHeight="1" x14ac:dyDescent="0.2">
      <c r="B49" s="131"/>
      <c r="C49" s="135"/>
      <c r="D49" s="135"/>
      <c r="E49" s="132"/>
      <c r="F49" s="132"/>
      <c r="G49" s="132"/>
      <c r="H49" s="132"/>
      <c r="I49" s="192"/>
      <c r="J49" s="136"/>
      <c r="K49" s="132"/>
      <c r="L49" s="132"/>
      <c r="M49" s="135"/>
      <c r="N49" s="135"/>
      <c r="O49" s="135"/>
      <c r="P49" s="132"/>
      <c r="Q49" s="132"/>
      <c r="R49" s="132"/>
      <c r="S49" s="132"/>
    </row>
    <row r="50" spans="2:19" s="96" customFormat="1" ht="30" customHeight="1" x14ac:dyDescent="0.2">
      <c r="B50" s="131"/>
      <c r="C50" s="135"/>
      <c r="D50" s="135"/>
      <c r="E50" s="132"/>
      <c r="F50" s="132"/>
      <c r="G50" s="132"/>
      <c r="H50" s="132"/>
      <c r="I50" s="192"/>
      <c r="J50" s="136"/>
      <c r="K50" s="132"/>
      <c r="L50" s="132"/>
      <c r="M50" s="135"/>
      <c r="N50" s="135"/>
      <c r="O50" s="135"/>
      <c r="P50" s="132"/>
      <c r="Q50" s="132"/>
      <c r="R50" s="132"/>
      <c r="S50" s="132"/>
    </row>
    <row r="51" spans="2:19" s="96" customFormat="1" ht="30" customHeight="1" x14ac:dyDescent="0.2">
      <c r="B51" s="131"/>
      <c r="C51" s="135"/>
      <c r="D51" s="135"/>
      <c r="E51" s="132"/>
      <c r="F51" s="132"/>
      <c r="G51" s="132"/>
      <c r="H51" s="132"/>
      <c r="I51" s="192"/>
      <c r="J51" s="136"/>
      <c r="K51" s="132"/>
      <c r="L51" s="132"/>
      <c r="M51" s="135"/>
      <c r="N51" s="135"/>
      <c r="O51" s="135"/>
      <c r="P51" s="132"/>
      <c r="Q51" s="132"/>
      <c r="R51" s="132"/>
      <c r="S51" s="132"/>
    </row>
    <row r="52" spans="2:19" s="96" customFormat="1" ht="30" customHeight="1" x14ac:dyDescent="0.2">
      <c r="B52" s="131"/>
      <c r="C52" s="135"/>
      <c r="D52" s="135"/>
      <c r="E52" s="132"/>
      <c r="F52" s="132"/>
      <c r="G52" s="132"/>
      <c r="H52" s="132"/>
      <c r="I52" s="192"/>
      <c r="J52" s="136"/>
      <c r="K52" s="132"/>
      <c r="L52" s="132"/>
      <c r="M52" s="135"/>
      <c r="N52" s="135"/>
      <c r="O52" s="135"/>
      <c r="P52" s="132"/>
      <c r="Q52" s="132"/>
      <c r="R52" s="132"/>
      <c r="S52" s="132"/>
    </row>
    <row r="53" spans="2:19" s="96" customFormat="1" ht="30" customHeight="1" x14ac:dyDescent="0.2">
      <c r="B53" s="131"/>
      <c r="C53" s="135"/>
      <c r="D53" s="135"/>
      <c r="E53" s="132"/>
      <c r="F53" s="132"/>
      <c r="G53" s="132"/>
      <c r="H53" s="132"/>
      <c r="I53" s="192"/>
      <c r="J53" s="136"/>
      <c r="K53" s="132"/>
      <c r="L53" s="132"/>
      <c r="M53" s="135"/>
      <c r="N53" s="135"/>
      <c r="O53" s="135"/>
      <c r="P53" s="132"/>
      <c r="Q53" s="132"/>
      <c r="R53" s="132"/>
      <c r="S53" s="132"/>
    </row>
    <row r="54" spans="2:19" s="96" customFormat="1" ht="30" customHeight="1" x14ac:dyDescent="0.2">
      <c r="B54" s="131"/>
      <c r="C54" s="135"/>
      <c r="D54" s="135"/>
      <c r="E54" s="132"/>
      <c r="F54" s="132"/>
      <c r="G54" s="132"/>
      <c r="H54" s="132"/>
      <c r="I54" s="192"/>
      <c r="J54" s="136"/>
      <c r="K54" s="132"/>
      <c r="L54" s="132"/>
      <c r="M54" s="135"/>
      <c r="N54" s="135"/>
      <c r="O54" s="135"/>
      <c r="P54" s="132"/>
      <c r="Q54" s="132"/>
      <c r="R54" s="132"/>
      <c r="S54" s="132"/>
    </row>
    <row r="55" spans="2:19" s="96" customFormat="1" ht="30" customHeight="1" x14ac:dyDescent="0.2">
      <c r="B55" s="131"/>
      <c r="C55" s="135"/>
      <c r="D55" s="135"/>
      <c r="E55" s="132"/>
      <c r="F55" s="132"/>
      <c r="G55" s="132"/>
      <c r="H55" s="132"/>
      <c r="I55" s="192"/>
      <c r="J55" s="136"/>
      <c r="K55" s="132"/>
      <c r="L55" s="132"/>
      <c r="M55" s="135"/>
      <c r="N55" s="135"/>
      <c r="O55" s="135"/>
      <c r="P55" s="132"/>
      <c r="Q55" s="132"/>
      <c r="R55" s="132"/>
      <c r="S55" s="132"/>
    </row>
    <row r="56" spans="2:19" s="96" customFormat="1" ht="30" customHeight="1" x14ac:dyDescent="0.2">
      <c r="B56" s="131"/>
      <c r="C56" s="135"/>
      <c r="D56" s="135"/>
      <c r="E56" s="132"/>
      <c r="F56" s="132"/>
      <c r="G56" s="132"/>
      <c r="H56" s="132"/>
      <c r="I56" s="192"/>
      <c r="J56" s="136"/>
      <c r="K56" s="132"/>
      <c r="L56" s="132"/>
      <c r="M56" s="135"/>
      <c r="N56" s="135"/>
      <c r="O56" s="135"/>
      <c r="P56" s="132"/>
      <c r="Q56" s="132"/>
      <c r="R56" s="132"/>
      <c r="S56" s="132"/>
    </row>
    <row r="57" spans="2:19" s="96" customFormat="1" ht="30" customHeight="1" x14ac:dyDescent="0.2">
      <c r="B57" s="131"/>
      <c r="C57" s="135"/>
      <c r="D57" s="135"/>
      <c r="E57" s="132"/>
      <c r="F57" s="132"/>
      <c r="G57" s="132"/>
      <c r="H57" s="132"/>
      <c r="I57" s="192"/>
      <c r="J57" s="136"/>
      <c r="K57" s="132"/>
      <c r="L57" s="132"/>
      <c r="M57" s="135"/>
      <c r="N57" s="135"/>
      <c r="O57" s="135"/>
      <c r="P57" s="132"/>
      <c r="Q57" s="132"/>
      <c r="R57" s="132"/>
      <c r="S57" s="132"/>
    </row>
    <row r="58" spans="2:19" s="96" customFormat="1" ht="30" customHeight="1" x14ac:dyDescent="0.2">
      <c r="B58" s="131"/>
      <c r="C58" s="135"/>
      <c r="D58" s="135"/>
      <c r="E58" s="132"/>
      <c r="F58" s="132"/>
      <c r="G58" s="132"/>
      <c r="H58" s="132"/>
      <c r="I58" s="192"/>
      <c r="J58" s="136"/>
      <c r="K58" s="132"/>
      <c r="L58" s="132"/>
      <c r="M58" s="135"/>
      <c r="N58" s="135"/>
      <c r="O58" s="135"/>
      <c r="P58" s="132"/>
      <c r="Q58" s="132"/>
      <c r="R58" s="132"/>
      <c r="S58" s="132"/>
    </row>
    <row r="59" spans="2:19" s="96" customFormat="1" ht="30" customHeight="1" x14ac:dyDescent="0.2">
      <c r="B59" s="131"/>
      <c r="C59" s="135"/>
      <c r="D59" s="135"/>
      <c r="E59" s="132"/>
      <c r="F59" s="132"/>
      <c r="G59" s="132"/>
      <c r="H59" s="132"/>
      <c r="I59" s="192"/>
      <c r="J59" s="136"/>
      <c r="K59" s="132"/>
      <c r="L59" s="132"/>
      <c r="M59" s="135"/>
      <c r="N59" s="135"/>
      <c r="O59" s="135"/>
      <c r="P59" s="132"/>
      <c r="Q59" s="132"/>
      <c r="R59" s="132"/>
      <c r="S59" s="132"/>
    </row>
    <row r="60" spans="2:19" s="96" customFormat="1" ht="30" customHeight="1" x14ac:dyDescent="0.2">
      <c r="B60" s="131"/>
      <c r="C60" s="135"/>
      <c r="D60" s="135"/>
      <c r="E60" s="132"/>
      <c r="F60" s="132"/>
      <c r="G60" s="132"/>
      <c r="H60" s="132"/>
      <c r="I60" s="192"/>
      <c r="J60" s="136"/>
      <c r="K60" s="132"/>
      <c r="L60" s="132"/>
      <c r="M60" s="135"/>
      <c r="N60" s="135"/>
      <c r="O60" s="135"/>
      <c r="P60" s="132"/>
      <c r="Q60" s="132"/>
      <c r="R60" s="132"/>
      <c r="S60" s="132"/>
    </row>
    <row r="61" spans="2:19" s="96" customFormat="1" ht="30" customHeight="1" x14ac:dyDescent="0.2">
      <c r="B61" s="131"/>
      <c r="C61" s="135"/>
      <c r="D61" s="135"/>
      <c r="E61" s="132"/>
      <c r="F61" s="132"/>
      <c r="G61" s="132"/>
      <c r="H61" s="132"/>
      <c r="I61" s="192"/>
      <c r="J61" s="136"/>
      <c r="K61" s="132"/>
      <c r="L61" s="132"/>
      <c r="M61" s="135"/>
      <c r="N61" s="135"/>
      <c r="O61" s="135"/>
      <c r="P61" s="132"/>
      <c r="Q61" s="132"/>
      <c r="R61" s="132"/>
      <c r="S61" s="132"/>
    </row>
    <row r="62" spans="2:19" s="96" customFormat="1" ht="30" customHeight="1" x14ac:dyDescent="0.2">
      <c r="B62" s="131"/>
      <c r="C62" s="135"/>
      <c r="D62" s="135"/>
      <c r="E62" s="132"/>
      <c r="F62" s="132"/>
      <c r="G62" s="132"/>
      <c r="H62" s="132"/>
      <c r="I62" s="192"/>
      <c r="J62" s="136"/>
      <c r="K62" s="132"/>
      <c r="L62" s="132"/>
      <c r="M62" s="135"/>
      <c r="N62" s="135"/>
      <c r="O62" s="135"/>
      <c r="P62" s="132"/>
      <c r="Q62" s="132"/>
      <c r="R62" s="132"/>
      <c r="S62" s="132"/>
    </row>
    <row r="63" spans="2:19" s="96" customFormat="1" ht="30" customHeight="1" x14ac:dyDescent="0.2">
      <c r="B63" s="131"/>
      <c r="C63" s="135"/>
      <c r="D63" s="135"/>
      <c r="E63" s="132"/>
      <c r="F63" s="132"/>
      <c r="G63" s="132"/>
      <c r="H63" s="132"/>
      <c r="I63" s="192"/>
      <c r="J63" s="136"/>
      <c r="K63" s="132"/>
      <c r="L63" s="132"/>
      <c r="M63" s="135"/>
      <c r="N63" s="135"/>
      <c r="O63" s="135"/>
      <c r="P63" s="132"/>
      <c r="Q63" s="132"/>
      <c r="R63" s="132"/>
      <c r="S63" s="132"/>
    </row>
    <row r="64" spans="2:19" s="96" customFormat="1" ht="30" customHeight="1" x14ac:dyDescent="0.2">
      <c r="B64" s="131"/>
      <c r="C64" s="135"/>
      <c r="D64" s="135"/>
      <c r="E64" s="132"/>
      <c r="F64" s="132"/>
      <c r="G64" s="132"/>
      <c r="H64" s="132"/>
      <c r="I64" s="192"/>
      <c r="J64" s="136"/>
      <c r="K64" s="132"/>
      <c r="L64" s="132"/>
      <c r="M64" s="135"/>
      <c r="N64" s="135"/>
      <c r="O64" s="135"/>
      <c r="P64" s="132"/>
      <c r="Q64" s="132"/>
      <c r="R64" s="132"/>
      <c r="S64" s="132"/>
    </row>
    <row r="65" spans="2:19" s="96" customFormat="1" ht="30" customHeight="1" x14ac:dyDescent="0.2">
      <c r="B65" s="131"/>
      <c r="C65" s="135"/>
      <c r="D65" s="135"/>
      <c r="E65" s="132"/>
      <c r="F65" s="132"/>
      <c r="G65" s="132"/>
      <c r="H65" s="132"/>
      <c r="I65" s="192"/>
      <c r="J65" s="136"/>
      <c r="K65" s="132"/>
      <c r="L65" s="132"/>
      <c r="M65" s="135"/>
      <c r="N65" s="135"/>
      <c r="O65" s="135"/>
      <c r="P65" s="132"/>
      <c r="Q65" s="132"/>
      <c r="R65" s="132"/>
      <c r="S65" s="132"/>
    </row>
    <row r="66" spans="2:19" s="96" customFormat="1" ht="30" customHeight="1" x14ac:dyDescent="0.2">
      <c r="B66" s="131"/>
      <c r="C66" s="135"/>
      <c r="D66" s="135"/>
      <c r="E66" s="132"/>
      <c r="F66" s="132"/>
      <c r="G66" s="132"/>
      <c r="H66" s="132"/>
      <c r="I66" s="192"/>
      <c r="J66" s="136"/>
      <c r="K66" s="132"/>
      <c r="L66" s="132"/>
      <c r="M66" s="135"/>
      <c r="N66" s="135"/>
      <c r="O66" s="135"/>
      <c r="P66" s="132"/>
      <c r="Q66" s="132"/>
      <c r="R66" s="132"/>
      <c r="S66" s="132"/>
    </row>
    <row r="67" spans="2:19" s="96" customFormat="1" ht="30" customHeight="1" x14ac:dyDescent="0.2">
      <c r="B67" s="131"/>
      <c r="C67" s="135"/>
      <c r="D67" s="135"/>
      <c r="E67" s="132"/>
      <c r="F67" s="132"/>
      <c r="G67" s="132"/>
      <c r="H67" s="132"/>
      <c r="I67" s="192"/>
      <c r="J67" s="136"/>
      <c r="K67" s="132"/>
      <c r="L67" s="132"/>
      <c r="M67" s="135"/>
      <c r="N67" s="135"/>
      <c r="O67" s="135"/>
      <c r="P67" s="132"/>
      <c r="Q67" s="132"/>
      <c r="R67" s="132"/>
      <c r="S67" s="132"/>
    </row>
    <row r="68" spans="2:19" s="96" customFormat="1" ht="30" customHeight="1" x14ac:dyDescent="0.2">
      <c r="B68" s="131"/>
      <c r="C68" s="135"/>
      <c r="D68" s="135"/>
      <c r="E68" s="132"/>
      <c r="F68" s="132"/>
      <c r="G68" s="132"/>
      <c r="H68" s="132"/>
      <c r="I68" s="192"/>
      <c r="J68" s="136"/>
      <c r="K68" s="132"/>
      <c r="L68" s="132"/>
      <c r="M68" s="135"/>
      <c r="N68" s="135"/>
      <c r="O68" s="135"/>
      <c r="P68" s="132"/>
      <c r="Q68" s="132"/>
      <c r="R68" s="132"/>
      <c r="S68" s="132"/>
    </row>
    <row r="69" spans="2:19" s="96" customFormat="1" ht="30" customHeight="1" x14ac:dyDescent="0.2">
      <c r="B69" s="131"/>
      <c r="C69" s="135"/>
      <c r="D69" s="135"/>
      <c r="E69" s="132"/>
      <c r="F69" s="132"/>
      <c r="G69" s="132"/>
      <c r="H69" s="132"/>
      <c r="I69" s="192"/>
      <c r="J69" s="136"/>
      <c r="K69" s="132"/>
      <c r="L69" s="132"/>
      <c r="M69" s="135"/>
      <c r="N69" s="135"/>
      <c r="O69" s="135"/>
      <c r="P69" s="132"/>
      <c r="Q69" s="132"/>
      <c r="R69" s="132"/>
      <c r="S69" s="132"/>
    </row>
    <row r="70" spans="2:19" s="96" customFormat="1" ht="30" customHeight="1" x14ac:dyDescent="0.2">
      <c r="B70" s="131"/>
      <c r="C70" s="135"/>
      <c r="D70" s="135"/>
      <c r="E70" s="132"/>
      <c r="F70" s="132"/>
      <c r="G70" s="132"/>
      <c r="H70" s="132"/>
      <c r="I70" s="192"/>
      <c r="J70" s="136"/>
      <c r="K70" s="132"/>
      <c r="L70" s="132"/>
      <c r="M70" s="135"/>
      <c r="N70" s="135"/>
      <c r="O70" s="135"/>
      <c r="P70" s="132"/>
      <c r="Q70" s="132"/>
      <c r="R70" s="132"/>
      <c r="S70" s="132"/>
    </row>
    <row r="71" spans="2:19" s="96" customFormat="1" ht="30" customHeight="1" x14ac:dyDescent="0.2">
      <c r="B71" s="131"/>
      <c r="C71" s="135"/>
      <c r="D71" s="135"/>
      <c r="E71" s="132"/>
      <c r="F71" s="132"/>
      <c r="G71" s="132"/>
      <c r="H71" s="132"/>
      <c r="I71" s="192"/>
      <c r="J71" s="136"/>
      <c r="K71" s="132"/>
      <c r="L71" s="132"/>
      <c r="M71" s="135"/>
      <c r="N71" s="135"/>
      <c r="O71" s="135"/>
      <c r="P71" s="132"/>
      <c r="Q71" s="132"/>
      <c r="R71" s="132"/>
      <c r="S71" s="132"/>
    </row>
    <row r="72" spans="2:19" s="96" customFormat="1" ht="30" customHeight="1" x14ac:dyDescent="0.2">
      <c r="B72" s="131"/>
      <c r="C72" s="135"/>
      <c r="D72" s="135"/>
      <c r="E72" s="132"/>
      <c r="F72" s="132"/>
      <c r="G72" s="132"/>
      <c r="H72" s="132"/>
      <c r="I72" s="192"/>
      <c r="J72" s="136"/>
      <c r="K72" s="132"/>
      <c r="L72" s="132"/>
      <c r="M72" s="135"/>
      <c r="N72" s="135"/>
      <c r="O72" s="135"/>
      <c r="P72" s="132"/>
      <c r="Q72" s="132"/>
      <c r="R72" s="132"/>
      <c r="S72" s="132"/>
    </row>
    <row r="73" spans="2:19" s="96" customFormat="1" ht="30" customHeight="1" x14ac:dyDescent="0.2">
      <c r="B73" s="131"/>
      <c r="C73" s="135"/>
      <c r="D73" s="135"/>
      <c r="E73" s="132"/>
      <c r="F73" s="132"/>
      <c r="G73" s="132"/>
      <c r="H73" s="132"/>
      <c r="I73" s="192"/>
      <c r="J73" s="136"/>
      <c r="K73" s="132"/>
      <c r="L73" s="132"/>
      <c r="M73" s="135"/>
      <c r="N73" s="135"/>
      <c r="O73" s="135"/>
      <c r="P73" s="132"/>
      <c r="Q73" s="132"/>
      <c r="R73" s="132"/>
      <c r="S73" s="132"/>
    </row>
    <row r="74" spans="2:19" s="96" customFormat="1" ht="30" customHeight="1" x14ac:dyDescent="0.2">
      <c r="B74" s="131"/>
      <c r="C74" s="135"/>
      <c r="D74" s="135"/>
      <c r="E74" s="132"/>
      <c r="F74" s="132"/>
      <c r="G74" s="132"/>
      <c r="H74" s="132"/>
      <c r="I74" s="192"/>
      <c r="J74" s="136"/>
      <c r="K74" s="132"/>
      <c r="L74" s="132"/>
      <c r="M74" s="135"/>
      <c r="N74" s="135"/>
      <c r="O74" s="135"/>
      <c r="P74" s="132"/>
      <c r="Q74" s="132"/>
      <c r="R74" s="132"/>
      <c r="S74" s="132"/>
    </row>
    <row r="75" spans="2:19" s="96" customFormat="1" ht="30" customHeight="1" x14ac:dyDescent="0.2">
      <c r="B75" s="131"/>
      <c r="C75" s="135"/>
      <c r="D75" s="135"/>
      <c r="E75" s="132"/>
      <c r="F75" s="132"/>
      <c r="G75" s="132"/>
      <c r="H75" s="132"/>
      <c r="I75" s="192"/>
      <c r="J75" s="136"/>
      <c r="K75" s="132"/>
      <c r="L75" s="132"/>
      <c r="M75" s="135"/>
      <c r="N75" s="135"/>
      <c r="O75" s="135"/>
      <c r="P75" s="132"/>
      <c r="Q75" s="132"/>
      <c r="R75" s="132"/>
      <c r="S75" s="132"/>
    </row>
    <row r="76" spans="2:19" s="96" customFormat="1" ht="30" customHeight="1" x14ac:dyDescent="0.2">
      <c r="B76" s="131"/>
      <c r="C76" s="135"/>
      <c r="D76" s="135"/>
      <c r="E76" s="132"/>
      <c r="F76" s="132"/>
      <c r="G76" s="132"/>
      <c r="H76" s="132"/>
      <c r="I76" s="192"/>
      <c r="J76" s="136"/>
      <c r="K76" s="132"/>
      <c r="L76" s="132"/>
      <c r="M76" s="135"/>
      <c r="N76" s="135"/>
      <c r="O76" s="135"/>
      <c r="P76" s="132"/>
      <c r="Q76" s="132"/>
      <c r="R76" s="132"/>
      <c r="S76" s="132"/>
    </row>
    <row r="77" spans="2:19" s="96" customFormat="1" ht="30" customHeight="1" x14ac:dyDescent="0.2">
      <c r="B77" s="131"/>
      <c r="C77" s="135"/>
      <c r="D77" s="135"/>
      <c r="E77" s="132"/>
      <c r="F77" s="132"/>
      <c r="G77" s="132"/>
      <c r="H77" s="132"/>
      <c r="I77" s="192"/>
      <c r="J77" s="136"/>
      <c r="K77" s="132"/>
      <c r="L77" s="132"/>
      <c r="M77" s="135"/>
      <c r="N77" s="135"/>
      <c r="O77" s="135"/>
      <c r="P77" s="132"/>
      <c r="Q77" s="132"/>
      <c r="R77" s="132"/>
      <c r="S77" s="132"/>
    </row>
    <row r="78" spans="2:19" s="96" customFormat="1" ht="30" customHeight="1" x14ac:dyDescent="0.2">
      <c r="B78" s="131"/>
      <c r="C78" s="135"/>
      <c r="D78" s="135"/>
      <c r="E78" s="132"/>
      <c r="F78" s="132"/>
      <c r="G78" s="132"/>
      <c r="H78" s="132"/>
      <c r="I78" s="192"/>
      <c r="J78" s="136"/>
      <c r="K78" s="132"/>
      <c r="L78" s="132"/>
      <c r="M78" s="135"/>
      <c r="N78" s="135"/>
      <c r="O78" s="135"/>
      <c r="P78" s="132"/>
      <c r="Q78" s="132"/>
      <c r="R78" s="132"/>
      <c r="S78" s="132"/>
    </row>
    <row r="79" spans="2:19" s="96" customFormat="1" ht="30" customHeight="1" x14ac:dyDescent="0.2">
      <c r="B79" s="131"/>
      <c r="C79" s="135"/>
      <c r="D79" s="135"/>
      <c r="E79" s="132"/>
      <c r="F79" s="132"/>
      <c r="G79" s="132"/>
      <c r="H79" s="132"/>
      <c r="I79" s="192"/>
      <c r="J79" s="136"/>
      <c r="K79" s="132"/>
      <c r="L79" s="132"/>
      <c r="M79" s="135"/>
      <c r="N79" s="135"/>
      <c r="O79" s="135"/>
      <c r="P79" s="132"/>
      <c r="Q79" s="132"/>
      <c r="R79" s="132"/>
      <c r="S79" s="132"/>
    </row>
    <row r="80" spans="2:19" s="96" customFormat="1" ht="30" customHeight="1" x14ac:dyDescent="0.2">
      <c r="B80" s="131"/>
      <c r="C80" s="135"/>
      <c r="D80" s="135"/>
      <c r="E80" s="132"/>
      <c r="F80" s="132"/>
      <c r="G80" s="132"/>
      <c r="H80" s="132"/>
      <c r="I80" s="192"/>
      <c r="J80" s="136"/>
      <c r="K80" s="132"/>
      <c r="L80" s="132"/>
      <c r="M80" s="135"/>
      <c r="N80" s="135"/>
      <c r="O80" s="135"/>
      <c r="P80" s="132"/>
      <c r="Q80" s="132"/>
      <c r="R80" s="132"/>
      <c r="S80" s="132"/>
    </row>
    <row r="81" spans="2:19" s="96" customFormat="1" ht="30" customHeight="1" x14ac:dyDescent="0.2">
      <c r="B81" s="131"/>
      <c r="C81" s="135"/>
      <c r="D81" s="135"/>
      <c r="E81" s="132"/>
      <c r="F81" s="132"/>
      <c r="G81" s="132"/>
      <c r="H81" s="132"/>
      <c r="I81" s="192"/>
      <c r="J81" s="136"/>
      <c r="K81" s="132"/>
      <c r="L81" s="132"/>
      <c r="M81" s="135"/>
      <c r="N81" s="135"/>
      <c r="O81" s="135"/>
      <c r="P81" s="132"/>
      <c r="Q81" s="132"/>
      <c r="R81" s="132"/>
      <c r="S81" s="132"/>
    </row>
    <row r="82" spans="2:19" s="96" customFormat="1" ht="30" customHeight="1" x14ac:dyDescent="0.2">
      <c r="B82" s="131"/>
      <c r="C82" s="135"/>
      <c r="D82" s="135"/>
      <c r="E82" s="132"/>
      <c r="F82" s="132"/>
      <c r="G82" s="132"/>
      <c r="H82" s="132"/>
      <c r="I82" s="192"/>
      <c r="J82" s="136"/>
      <c r="K82" s="132"/>
      <c r="L82" s="132"/>
      <c r="M82" s="135"/>
      <c r="N82" s="135"/>
      <c r="O82" s="135"/>
      <c r="P82" s="132"/>
      <c r="Q82" s="132"/>
      <c r="R82" s="132"/>
      <c r="S82" s="132"/>
    </row>
    <row r="83" spans="2:19" s="96" customFormat="1" ht="30" customHeight="1" x14ac:dyDescent="0.2">
      <c r="B83" s="131"/>
      <c r="C83" s="135"/>
      <c r="D83" s="135"/>
      <c r="E83" s="132"/>
      <c r="F83" s="132"/>
      <c r="G83" s="132"/>
      <c r="H83" s="132"/>
      <c r="I83" s="192"/>
      <c r="J83" s="136"/>
      <c r="K83" s="132"/>
      <c r="L83" s="132"/>
      <c r="M83" s="135"/>
      <c r="N83" s="135"/>
      <c r="O83" s="135"/>
      <c r="P83" s="132"/>
      <c r="Q83" s="132"/>
      <c r="R83" s="132"/>
      <c r="S83" s="132"/>
    </row>
    <row r="84" spans="2:19" s="96" customFormat="1" ht="30" customHeight="1" x14ac:dyDescent="0.2">
      <c r="B84" s="131"/>
      <c r="C84" s="135"/>
      <c r="D84" s="135"/>
      <c r="E84" s="132"/>
      <c r="F84" s="132"/>
      <c r="G84" s="132"/>
      <c r="H84" s="132"/>
      <c r="I84" s="192"/>
      <c r="J84" s="136"/>
      <c r="K84" s="132"/>
      <c r="L84" s="132"/>
      <c r="M84" s="135"/>
      <c r="N84" s="135"/>
      <c r="O84" s="135"/>
      <c r="P84" s="132"/>
      <c r="Q84" s="132"/>
      <c r="R84" s="132"/>
      <c r="S84" s="132"/>
    </row>
    <row r="85" spans="2:19" s="96" customFormat="1" ht="30" customHeight="1" x14ac:dyDescent="0.2">
      <c r="B85" s="131"/>
      <c r="C85" s="135"/>
      <c r="D85" s="135"/>
      <c r="E85" s="132"/>
      <c r="F85" s="132"/>
      <c r="G85" s="132"/>
      <c r="H85" s="132"/>
      <c r="I85" s="192"/>
      <c r="J85" s="136"/>
      <c r="K85" s="132"/>
      <c r="L85" s="132"/>
      <c r="M85" s="135"/>
      <c r="N85" s="135"/>
      <c r="O85" s="135"/>
      <c r="P85" s="132"/>
      <c r="Q85" s="132"/>
      <c r="R85" s="132"/>
      <c r="S85" s="132"/>
    </row>
    <row r="86" spans="2:19" s="96" customFormat="1" ht="30" customHeight="1" x14ac:dyDescent="0.2">
      <c r="B86" s="131"/>
      <c r="C86" s="135"/>
      <c r="D86" s="135"/>
      <c r="E86" s="132"/>
      <c r="F86" s="132"/>
      <c r="G86" s="132"/>
      <c r="H86" s="132"/>
      <c r="I86" s="192"/>
      <c r="J86" s="136"/>
      <c r="K86" s="132"/>
      <c r="L86" s="132"/>
      <c r="M86" s="135"/>
      <c r="N86" s="135"/>
      <c r="O86" s="135"/>
      <c r="P86" s="132"/>
      <c r="Q86" s="132"/>
      <c r="R86" s="132"/>
      <c r="S86" s="132"/>
    </row>
    <row r="87" spans="2:19" s="96" customFormat="1" ht="30" customHeight="1" x14ac:dyDescent="0.2">
      <c r="B87" s="131"/>
      <c r="C87" s="135"/>
      <c r="D87" s="135"/>
      <c r="E87" s="132"/>
      <c r="F87" s="132"/>
      <c r="G87" s="132"/>
      <c r="H87" s="132"/>
      <c r="I87" s="192"/>
      <c r="J87" s="136"/>
      <c r="K87" s="132"/>
      <c r="L87" s="132"/>
      <c r="M87" s="135"/>
      <c r="N87" s="135"/>
      <c r="O87" s="135"/>
      <c r="P87" s="132"/>
      <c r="Q87" s="132"/>
      <c r="R87" s="132"/>
      <c r="S87" s="132"/>
    </row>
    <row r="88" spans="2:19" s="96" customFormat="1" ht="30" customHeight="1" x14ac:dyDescent="0.2">
      <c r="B88" s="131"/>
      <c r="C88" s="135"/>
      <c r="D88" s="135"/>
      <c r="E88" s="132"/>
      <c r="F88" s="132"/>
      <c r="G88" s="132"/>
      <c r="H88" s="132"/>
      <c r="I88" s="192"/>
      <c r="J88" s="136"/>
      <c r="K88" s="132"/>
      <c r="L88" s="132"/>
      <c r="M88" s="135"/>
      <c r="N88" s="135"/>
      <c r="O88" s="135"/>
      <c r="P88" s="132"/>
      <c r="Q88" s="132"/>
      <c r="R88" s="132"/>
      <c r="S88" s="132"/>
    </row>
    <row r="89" spans="2:19" s="96" customFormat="1" ht="30" customHeight="1" x14ac:dyDescent="0.2">
      <c r="B89" s="131"/>
      <c r="C89" s="135"/>
      <c r="D89" s="135"/>
      <c r="E89" s="132"/>
      <c r="F89" s="132"/>
      <c r="G89" s="132"/>
      <c r="H89" s="132"/>
      <c r="I89" s="192"/>
      <c r="J89" s="136"/>
      <c r="K89" s="132"/>
      <c r="L89" s="132"/>
      <c r="M89" s="135"/>
      <c r="N89" s="135"/>
      <c r="O89" s="135"/>
      <c r="P89" s="132"/>
      <c r="Q89" s="132"/>
      <c r="R89" s="132"/>
      <c r="S89" s="132"/>
    </row>
    <row r="90" spans="2:19" s="96" customFormat="1" ht="30" customHeight="1" x14ac:dyDescent="0.2">
      <c r="B90" s="131"/>
      <c r="C90" s="135"/>
      <c r="D90" s="135"/>
      <c r="E90" s="132"/>
      <c r="F90" s="132"/>
      <c r="G90" s="132"/>
      <c r="H90" s="132"/>
      <c r="I90" s="192"/>
      <c r="J90" s="136"/>
      <c r="K90" s="132"/>
      <c r="L90" s="132"/>
      <c r="M90" s="135"/>
      <c r="N90" s="135"/>
      <c r="O90" s="135"/>
      <c r="P90" s="132"/>
      <c r="Q90" s="132"/>
      <c r="R90" s="132"/>
      <c r="S90" s="132"/>
    </row>
    <row r="91" spans="2:19" s="96" customFormat="1" ht="30" customHeight="1" x14ac:dyDescent="0.2">
      <c r="B91" s="131"/>
      <c r="C91" s="135"/>
      <c r="D91" s="135"/>
      <c r="E91" s="132"/>
      <c r="F91" s="132"/>
      <c r="G91" s="132"/>
      <c r="H91" s="132"/>
      <c r="I91" s="192"/>
      <c r="J91" s="136"/>
      <c r="K91" s="132"/>
      <c r="L91" s="132"/>
      <c r="M91" s="135"/>
      <c r="N91" s="135"/>
      <c r="O91" s="135"/>
      <c r="P91" s="132"/>
      <c r="Q91" s="132"/>
      <c r="R91" s="132"/>
      <c r="S91" s="132"/>
    </row>
    <row r="92" spans="2:19" s="96" customFormat="1" ht="30" customHeight="1" x14ac:dyDescent="0.2">
      <c r="B92" s="131"/>
      <c r="C92" s="135"/>
      <c r="D92" s="135"/>
      <c r="E92" s="132"/>
      <c r="F92" s="132"/>
      <c r="G92" s="132"/>
      <c r="H92" s="132"/>
      <c r="I92" s="192"/>
      <c r="J92" s="136"/>
      <c r="K92" s="132"/>
      <c r="L92" s="132"/>
      <c r="M92" s="135"/>
      <c r="N92" s="135"/>
      <c r="O92" s="135"/>
      <c r="P92" s="132"/>
      <c r="Q92" s="132"/>
      <c r="R92" s="132"/>
      <c r="S92" s="132"/>
    </row>
    <row r="93" spans="2:19" s="96" customFormat="1" ht="30" customHeight="1" x14ac:dyDescent="0.2">
      <c r="B93" s="131"/>
      <c r="C93" s="135"/>
      <c r="D93" s="135"/>
      <c r="E93" s="132"/>
      <c r="F93" s="132"/>
      <c r="G93" s="132"/>
      <c r="H93" s="132"/>
      <c r="I93" s="192"/>
      <c r="J93" s="136"/>
      <c r="K93" s="132"/>
      <c r="L93" s="132"/>
      <c r="M93" s="135"/>
      <c r="N93" s="135"/>
      <c r="O93" s="135"/>
      <c r="P93" s="132"/>
      <c r="Q93" s="132"/>
      <c r="R93" s="132"/>
      <c r="S93" s="132"/>
    </row>
    <row r="94" spans="2:19" s="96" customFormat="1" ht="30" customHeight="1" x14ac:dyDescent="0.2">
      <c r="B94" s="131"/>
      <c r="C94" s="135"/>
      <c r="D94" s="135"/>
      <c r="E94" s="132"/>
      <c r="F94" s="132"/>
      <c r="G94" s="132"/>
      <c r="H94" s="132"/>
      <c r="I94" s="192"/>
      <c r="J94" s="136"/>
      <c r="K94" s="132"/>
      <c r="L94" s="132"/>
      <c r="M94" s="135"/>
      <c r="N94" s="135"/>
      <c r="O94" s="135"/>
      <c r="P94" s="132"/>
      <c r="Q94" s="132"/>
      <c r="R94" s="132"/>
      <c r="S94" s="132"/>
    </row>
    <row r="95" spans="2:19" s="96" customFormat="1" ht="30" customHeight="1" x14ac:dyDescent="0.2">
      <c r="B95" s="131"/>
      <c r="C95" s="135"/>
      <c r="D95" s="135"/>
      <c r="E95" s="132"/>
      <c r="F95" s="132"/>
      <c r="G95" s="132"/>
      <c r="H95" s="132"/>
      <c r="I95" s="192"/>
      <c r="J95" s="136"/>
      <c r="K95" s="132"/>
      <c r="L95" s="132"/>
      <c r="M95" s="135"/>
      <c r="N95" s="135"/>
      <c r="O95" s="135"/>
      <c r="P95" s="132"/>
      <c r="Q95" s="132"/>
      <c r="R95" s="132"/>
      <c r="S95" s="132"/>
    </row>
    <row r="96" spans="2:19" s="96" customFormat="1" ht="30" customHeight="1" x14ac:dyDescent="0.2">
      <c r="B96" s="131"/>
      <c r="C96" s="135"/>
      <c r="D96" s="135"/>
      <c r="E96" s="132"/>
      <c r="F96" s="132"/>
      <c r="G96" s="132"/>
      <c r="H96" s="132"/>
      <c r="I96" s="192"/>
      <c r="J96" s="136"/>
      <c r="K96" s="132"/>
      <c r="L96" s="132"/>
      <c r="M96" s="135"/>
      <c r="N96" s="135"/>
      <c r="O96" s="135"/>
      <c r="P96" s="132"/>
      <c r="Q96" s="132"/>
      <c r="R96" s="132"/>
      <c r="S96" s="132"/>
    </row>
    <row r="97" spans="2:19" s="96" customFormat="1" ht="30" customHeight="1" x14ac:dyDescent="0.2">
      <c r="B97" s="131"/>
      <c r="C97" s="135"/>
      <c r="D97" s="135"/>
      <c r="E97" s="132"/>
      <c r="F97" s="132"/>
      <c r="G97" s="132"/>
      <c r="H97" s="132"/>
      <c r="I97" s="192"/>
      <c r="J97" s="136"/>
      <c r="K97" s="132"/>
      <c r="L97" s="132"/>
      <c r="M97" s="135"/>
      <c r="N97" s="135"/>
      <c r="O97" s="135"/>
      <c r="P97" s="132"/>
      <c r="Q97" s="132"/>
      <c r="R97" s="132"/>
      <c r="S97" s="132"/>
    </row>
    <row r="98" spans="2:19" s="96" customFormat="1" ht="30" customHeight="1" x14ac:dyDescent="0.2">
      <c r="B98" s="131"/>
      <c r="C98" s="135"/>
      <c r="D98" s="135"/>
      <c r="E98" s="132"/>
      <c r="F98" s="132"/>
      <c r="G98" s="132"/>
      <c r="H98" s="132"/>
      <c r="I98" s="192"/>
      <c r="J98" s="136"/>
      <c r="K98" s="132"/>
      <c r="L98" s="132"/>
      <c r="M98" s="135"/>
      <c r="N98" s="135"/>
      <c r="O98" s="135"/>
      <c r="P98" s="132"/>
      <c r="Q98" s="132"/>
      <c r="R98" s="132"/>
      <c r="S98" s="132"/>
    </row>
    <row r="99" spans="2:19" s="96" customFormat="1" ht="30" customHeight="1" x14ac:dyDescent="0.2">
      <c r="B99" s="131"/>
      <c r="C99" s="135"/>
      <c r="D99" s="135"/>
      <c r="E99" s="132"/>
      <c r="F99" s="132"/>
      <c r="G99" s="132"/>
      <c r="H99" s="132"/>
      <c r="I99" s="192"/>
      <c r="J99" s="136"/>
      <c r="K99" s="132"/>
      <c r="L99" s="132"/>
      <c r="M99" s="135"/>
      <c r="N99" s="135"/>
      <c r="O99" s="135"/>
      <c r="P99" s="132"/>
      <c r="Q99" s="132"/>
      <c r="R99" s="132"/>
      <c r="S99" s="132"/>
    </row>
    <row r="100" spans="2:19" s="96" customFormat="1" ht="30" customHeight="1" x14ac:dyDescent="0.2">
      <c r="B100" s="131"/>
      <c r="C100" s="135"/>
      <c r="D100" s="135"/>
      <c r="E100" s="132"/>
      <c r="F100" s="132"/>
      <c r="G100" s="132"/>
      <c r="H100" s="132"/>
      <c r="I100" s="192"/>
      <c r="J100" s="136"/>
      <c r="K100" s="132"/>
      <c r="L100" s="132"/>
      <c r="M100" s="135"/>
      <c r="N100" s="135"/>
      <c r="O100" s="135"/>
      <c r="P100" s="132"/>
      <c r="Q100" s="132"/>
      <c r="R100" s="132"/>
      <c r="S100" s="132"/>
    </row>
    <row r="101" spans="2:19" s="96" customFormat="1" ht="30" customHeight="1" x14ac:dyDescent="0.2">
      <c r="B101" s="131"/>
      <c r="C101" s="135"/>
      <c r="D101" s="135"/>
      <c r="E101" s="132"/>
      <c r="F101" s="132"/>
      <c r="G101" s="132"/>
      <c r="H101" s="132"/>
      <c r="I101" s="192"/>
      <c r="J101" s="136"/>
      <c r="K101" s="132"/>
      <c r="L101" s="132"/>
      <c r="M101" s="135"/>
      <c r="N101" s="135"/>
      <c r="O101" s="135"/>
      <c r="P101" s="132"/>
      <c r="Q101" s="132"/>
      <c r="R101" s="132"/>
      <c r="S101" s="132"/>
    </row>
    <row r="102" spans="2:19" s="96" customFormat="1" ht="30" customHeight="1" x14ac:dyDescent="0.2">
      <c r="B102" s="131"/>
      <c r="C102" s="135"/>
      <c r="D102" s="135"/>
      <c r="E102" s="132"/>
      <c r="F102" s="132"/>
      <c r="G102" s="132"/>
      <c r="H102" s="132"/>
      <c r="I102" s="192"/>
      <c r="J102" s="136"/>
      <c r="K102" s="132"/>
      <c r="L102" s="132"/>
      <c r="M102" s="135"/>
      <c r="N102" s="135"/>
      <c r="O102" s="135"/>
      <c r="P102" s="132"/>
      <c r="Q102" s="132"/>
      <c r="R102" s="132"/>
      <c r="S102" s="132"/>
    </row>
    <row r="103" spans="2:19" s="96" customFormat="1" ht="30" customHeight="1" x14ac:dyDescent="0.2">
      <c r="B103" s="131"/>
      <c r="C103" s="135"/>
      <c r="D103" s="135"/>
      <c r="E103" s="132"/>
      <c r="F103" s="132"/>
      <c r="G103" s="132"/>
      <c r="H103" s="132"/>
      <c r="I103" s="192"/>
      <c r="J103" s="136"/>
      <c r="K103" s="132"/>
      <c r="L103" s="132"/>
      <c r="M103" s="135"/>
      <c r="N103" s="135"/>
      <c r="O103" s="135"/>
      <c r="P103" s="132"/>
      <c r="Q103" s="132"/>
      <c r="R103" s="132"/>
      <c r="S103" s="132"/>
    </row>
    <row r="104" spans="2:19" s="96" customFormat="1" ht="30" customHeight="1" x14ac:dyDescent="0.2">
      <c r="B104" s="131"/>
      <c r="C104" s="135"/>
      <c r="D104" s="135"/>
      <c r="E104" s="132"/>
      <c r="F104" s="132"/>
      <c r="G104" s="132"/>
      <c r="H104" s="132"/>
      <c r="I104" s="192"/>
      <c r="J104" s="136"/>
      <c r="K104" s="132"/>
      <c r="L104" s="132"/>
      <c r="M104" s="135"/>
      <c r="N104" s="135"/>
      <c r="O104" s="135"/>
      <c r="P104" s="132"/>
      <c r="Q104" s="132"/>
      <c r="R104" s="132"/>
      <c r="S104" s="132"/>
    </row>
    <row r="105" spans="2:19" s="96" customFormat="1" ht="30" customHeight="1" x14ac:dyDescent="0.2">
      <c r="B105" s="131"/>
      <c r="C105" s="135"/>
      <c r="D105" s="135"/>
      <c r="E105" s="132"/>
      <c r="F105" s="132"/>
      <c r="G105" s="132"/>
      <c r="H105" s="132"/>
      <c r="I105" s="192"/>
      <c r="J105" s="136"/>
      <c r="K105" s="132"/>
      <c r="L105" s="132"/>
      <c r="M105" s="135"/>
      <c r="N105" s="135"/>
      <c r="O105" s="135"/>
      <c r="P105" s="132"/>
      <c r="Q105" s="132"/>
      <c r="R105" s="132"/>
      <c r="S105" s="132"/>
    </row>
    <row r="106" spans="2:19" s="96" customFormat="1" ht="30" customHeight="1" x14ac:dyDescent="0.2">
      <c r="B106" s="131"/>
      <c r="C106" s="135"/>
      <c r="D106" s="135"/>
      <c r="E106" s="132"/>
      <c r="F106" s="132"/>
      <c r="G106" s="132"/>
      <c r="H106" s="132"/>
      <c r="I106" s="192"/>
      <c r="J106" s="136"/>
      <c r="K106" s="132"/>
      <c r="L106" s="132"/>
      <c r="M106" s="135"/>
      <c r="N106" s="135"/>
      <c r="O106" s="135"/>
      <c r="P106" s="132"/>
      <c r="Q106" s="132"/>
      <c r="R106" s="132"/>
      <c r="S106" s="132"/>
    </row>
    <row r="107" spans="2:19" s="96" customFormat="1" ht="30" customHeight="1" x14ac:dyDescent="0.2">
      <c r="B107" s="131"/>
      <c r="C107" s="108"/>
      <c r="D107" s="108"/>
      <c r="E107" s="132"/>
      <c r="F107" s="132"/>
      <c r="G107" s="132"/>
      <c r="H107" s="132"/>
      <c r="I107" s="193"/>
      <c r="J107" s="134"/>
      <c r="K107" s="132"/>
      <c r="L107" s="132"/>
      <c r="M107" s="135"/>
      <c r="N107" s="135"/>
      <c r="O107" s="135"/>
      <c r="P107" s="132"/>
      <c r="Q107" s="132"/>
      <c r="R107" s="132"/>
      <c r="S107" s="132"/>
    </row>
    <row r="108" spans="2:19" s="96" customFormat="1" ht="30" customHeight="1" x14ac:dyDescent="0.2">
      <c r="B108" s="131"/>
      <c r="C108" s="108"/>
      <c r="D108" s="108"/>
      <c r="E108" s="132"/>
      <c r="F108" s="132"/>
      <c r="G108" s="132"/>
      <c r="H108" s="132"/>
      <c r="I108" s="193"/>
      <c r="J108" s="134"/>
      <c r="K108" s="132"/>
      <c r="L108" s="132"/>
      <c r="M108" s="135"/>
      <c r="N108" s="135"/>
      <c r="O108" s="135"/>
      <c r="P108" s="132"/>
      <c r="Q108" s="132"/>
      <c r="R108" s="132"/>
      <c r="S108" s="132"/>
    </row>
    <row r="109" spans="2:19" s="96" customFormat="1" ht="30" customHeight="1" x14ac:dyDescent="0.2">
      <c r="B109" s="131"/>
      <c r="C109" s="108"/>
      <c r="D109" s="108"/>
      <c r="E109" s="132"/>
      <c r="F109" s="132"/>
      <c r="G109" s="132"/>
      <c r="H109" s="132"/>
      <c r="I109" s="193"/>
      <c r="J109" s="134"/>
      <c r="K109" s="132"/>
      <c r="L109" s="132"/>
      <c r="M109" s="135"/>
      <c r="N109" s="135"/>
      <c r="O109" s="135"/>
      <c r="P109" s="132"/>
      <c r="Q109" s="132"/>
      <c r="R109" s="132"/>
      <c r="S109" s="132"/>
    </row>
    <row r="110" spans="2:19" s="96" customFormat="1" ht="30" customHeight="1" x14ac:dyDescent="0.2">
      <c r="B110" s="131"/>
      <c r="C110" s="108"/>
      <c r="D110" s="108"/>
      <c r="E110" s="132"/>
      <c r="F110" s="132"/>
      <c r="G110" s="132"/>
      <c r="H110" s="132"/>
      <c r="I110" s="193"/>
      <c r="J110" s="134"/>
      <c r="K110" s="132"/>
      <c r="L110" s="132"/>
      <c r="M110" s="135"/>
      <c r="N110" s="135"/>
      <c r="O110" s="135"/>
      <c r="P110" s="132"/>
      <c r="Q110" s="132"/>
      <c r="R110" s="132"/>
      <c r="S110" s="132"/>
    </row>
    <row r="111" spans="2:19" s="146" customFormat="1" ht="30" customHeight="1" x14ac:dyDescent="0.2">
      <c r="B111" s="131"/>
      <c r="C111" s="108"/>
      <c r="D111" s="108"/>
      <c r="E111" s="132"/>
      <c r="F111" s="132"/>
      <c r="G111" s="132"/>
      <c r="H111" s="132"/>
      <c r="I111" s="193"/>
      <c r="J111" s="134"/>
      <c r="K111" s="132"/>
      <c r="L111" s="132"/>
      <c r="M111" s="135"/>
      <c r="N111" s="135"/>
      <c r="O111" s="135"/>
      <c r="P111" s="145"/>
      <c r="Q111" s="145"/>
      <c r="R111" s="145"/>
      <c r="S111" s="145"/>
    </row>
    <row r="112" spans="2:19" s="146" customFormat="1" ht="30" customHeight="1" x14ac:dyDescent="0.2">
      <c r="B112" s="131"/>
      <c r="C112" s="108"/>
      <c r="D112" s="108"/>
      <c r="E112" s="132"/>
      <c r="F112" s="132"/>
      <c r="G112" s="132"/>
      <c r="H112" s="132"/>
      <c r="I112" s="193"/>
      <c r="J112" s="134"/>
      <c r="K112" s="132"/>
      <c r="L112" s="132"/>
      <c r="M112" s="135"/>
      <c r="N112" s="135"/>
      <c r="O112" s="135"/>
      <c r="P112" s="145"/>
      <c r="Q112" s="145"/>
      <c r="R112" s="145"/>
      <c r="S112" s="145"/>
    </row>
    <row r="113" spans="2:19" s="146" customFormat="1" ht="30" customHeight="1" x14ac:dyDescent="0.2">
      <c r="B113" s="131"/>
      <c r="C113" s="135"/>
      <c r="D113" s="130"/>
      <c r="E113" s="132"/>
      <c r="F113" s="132"/>
      <c r="G113" s="132"/>
      <c r="H113" s="132"/>
      <c r="I113" s="194"/>
      <c r="J113" s="134"/>
      <c r="K113" s="132"/>
      <c r="L113" s="132"/>
      <c r="M113" s="135"/>
      <c r="N113" s="135"/>
      <c r="O113" s="135"/>
      <c r="P113" s="145"/>
      <c r="Q113" s="145"/>
      <c r="R113" s="145"/>
      <c r="S113" s="145"/>
    </row>
    <row r="114" spans="2:19" s="146" customFormat="1" ht="30" customHeight="1" x14ac:dyDescent="0.2">
      <c r="B114" s="131"/>
      <c r="C114" s="135"/>
      <c r="D114" s="130"/>
      <c r="E114" s="132"/>
      <c r="F114" s="132"/>
      <c r="G114" s="132"/>
      <c r="H114" s="132"/>
      <c r="I114" s="194"/>
      <c r="J114" s="134"/>
      <c r="K114" s="132"/>
      <c r="L114" s="132"/>
      <c r="M114" s="135"/>
      <c r="N114" s="135"/>
      <c r="O114" s="135"/>
      <c r="P114" s="145"/>
      <c r="Q114" s="145"/>
      <c r="R114" s="145"/>
      <c r="S114" s="145"/>
    </row>
  </sheetData>
  <mergeCells count="8">
    <mergeCell ref="B2:B3"/>
    <mergeCell ref="C2:J2"/>
    <mergeCell ref="K2:K10"/>
    <mergeCell ref="C3:J3"/>
    <mergeCell ref="B4:D4"/>
    <mergeCell ref="C5:C6"/>
    <mergeCell ref="C7:C8"/>
    <mergeCell ref="C9:C10"/>
  </mergeCells>
  <hyperlinks>
    <hyperlink ref="C2" location="Samf15" display="← Till sammanställningen" xr:uid="{DC2BDA4B-C440-4A60-B35A-A860325E4C07}"/>
    <hyperlink ref="C1" location="Översikt!A1" display="← Till Översikt" xr:uid="{E46D5815-9769-48C0-854E-32CAF384297A}"/>
  </hyperlinks>
  <pageMargins left="0.25" right="0.25" top="0.75" bottom="0.75" header="0.3" footer="0.3"/>
  <pageSetup paperSize="9" scale="81" fitToWidth="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153EE-A442-43B8-9184-18E56B313972}">
  <sheetPr codeName="Sheet19">
    <tabColor theme="4" tint="0.59999389629810485"/>
  </sheetPr>
  <dimension ref="B1:U106"/>
  <sheetViews>
    <sheetView showGridLines="0" zoomScaleNormal="100" workbookViewId="0">
      <pane ySplit="4" topLeftCell="A5" activePane="bottomLeft" state="frozen"/>
      <selection pane="bottomLeft" activeCell="I16" sqref="I16"/>
    </sheetView>
  </sheetViews>
  <sheetFormatPr defaultRowHeight="30" customHeight="1" x14ac:dyDescent="0.2"/>
  <cols>
    <col min="1" max="1" width="3" style="95" customWidth="1"/>
    <col min="2" max="2" width="6.85546875" style="131" customWidth="1"/>
    <col min="3" max="3" width="54.28515625" style="135" customWidth="1"/>
    <col min="4" max="4" width="26.140625" style="135" customWidth="1"/>
    <col min="5" max="8" width="12.140625" style="132" customWidth="1"/>
    <col min="9" max="9" width="12.140625" style="193" customWidth="1"/>
    <col min="10" max="10" width="12.140625" style="134" customWidth="1"/>
    <col min="11" max="11" width="51.140625" style="132" customWidth="1"/>
    <col min="12" max="12" width="25.85546875" style="132" customWidth="1"/>
    <col min="13" max="21" width="12.140625" style="135" customWidth="1"/>
    <col min="22" max="23" width="12.140625" style="95" customWidth="1"/>
    <col min="24" max="256" width="9.140625" style="95"/>
    <col min="257" max="257" width="3" style="95" customWidth="1"/>
    <col min="258" max="258" width="6.85546875" style="95" customWidth="1"/>
    <col min="259" max="259" width="54.28515625" style="95" customWidth="1"/>
    <col min="260" max="260" width="26.140625" style="95" customWidth="1"/>
    <col min="261" max="266" width="12.140625" style="95" customWidth="1"/>
    <col min="267" max="267" width="51.140625" style="95" customWidth="1"/>
    <col min="268" max="268" width="25.85546875" style="95" customWidth="1"/>
    <col min="269" max="279" width="12.140625" style="95" customWidth="1"/>
    <col min="280" max="512" width="9.140625" style="95"/>
    <col min="513" max="513" width="3" style="95" customWidth="1"/>
    <col min="514" max="514" width="6.85546875" style="95" customWidth="1"/>
    <col min="515" max="515" width="54.28515625" style="95" customWidth="1"/>
    <col min="516" max="516" width="26.140625" style="95" customWidth="1"/>
    <col min="517" max="522" width="12.140625" style="95" customWidth="1"/>
    <col min="523" max="523" width="51.140625" style="95" customWidth="1"/>
    <col min="524" max="524" width="25.85546875" style="95" customWidth="1"/>
    <col min="525" max="535" width="12.140625" style="95" customWidth="1"/>
    <col min="536" max="768" width="9.140625" style="95"/>
    <col min="769" max="769" width="3" style="95" customWidth="1"/>
    <col min="770" max="770" width="6.85546875" style="95" customWidth="1"/>
    <col min="771" max="771" width="54.28515625" style="95" customWidth="1"/>
    <col min="772" max="772" width="26.140625" style="95" customWidth="1"/>
    <col min="773" max="778" width="12.140625" style="95" customWidth="1"/>
    <col min="779" max="779" width="51.140625" style="95" customWidth="1"/>
    <col min="780" max="780" width="25.85546875" style="95" customWidth="1"/>
    <col min="781" max="791" width="12.140625" style="95" customWidth="1"/>
    <col min="792" max="1024" width="9.140625" style="95"/>
    <col min="1025" max="1025" width="3" style="95" customWidth="1"/>
    <col min="1026" max="1026" width="6.85546875" style="95" customWidth="1"/>
    <col min="1027" max="1027" width="54.28515625" style="95" customWidth="1"/>
    <col min="1028" max="1028" width="26.140625" style="95" customWidth="1"/>
    <col min="1029" max="1034" width="12.140625" style="95" customWidth="1"/>
    <col min="1035" max="1035" width="51.140625" style="95" customWidth="1"/>
    <col min="1036" max="1036" width="25.85546875" style="95" customWidth="1"/>
    <col min="1037" max="1047" width="12.140625" style="95" customWidth="1"/>
    <col min="1048" max="1280" width="9.140625" style="95"/>
    <col min="1281" max="1281" width="3" style="95" customWidth="1"/>
    <col min="1282" max="1282" width="6.85546875" style="95" customWidth="1"/>
    <col min="1283" max="1283" width="54.28515625" style="95" customWidth="1"/>
    <col min="1284" max="1284" width="26.140625" style="95" customWidth="1"/>
    <col min="1285" max="1290" width="12.140625" style="95" customWidth="1"/>
    <col min="1291" max="1291" width="51.140625" style="95" customWidth="1"/>
    <col min="1292" max="1292" width="25.85546875" style="95" customWidth="1"/>
    <col min="1293" max="1303" width="12.140625" style="95" customWidth="1"/>
    <col min="1304" max="1536" width="9.140625" style="95"/>
    <col min="1537" max="1537" width="3" style="95" customWidth="1"/>
    <col min="1538" max="1538" width="6.85546875" style="95" customWidth="1"/>
    <col min="1539" max="1539" width="54.28515625" style="95" customWidth="1"/>
    <col min="1540" max="1540" width="26.140625" style="95" customWidth="1"/>
    <col min="1541" max="1546" width="12.140625" style="95" customWidth="1"/>
    <col min="1547" max="1547" width="51.140625" style="95" customWidth="1"/>
    <col min="1548" max="1548" width="25.85546875" style="95" customWidth="1"/>
    <col min="1549" max="1559" width="12.140625" style="95" customWidth="1"/>
    <col min="1560" max="1792" width="9.140625" style="95"/>
    <col min="1793" max="1793" width="3" style="95" customWidth="1"/>
    <col min="1794" max="1794" width="6.85546875" style="95" customWidth="1"/>
    <col min="1795" max="1795" width="54.28515625" style="95" customWidth="1"/>
    <col min="1796" max="1796" width="26.140625" style="95" customWidth="1"/>
    <col min="1797" max="1802" width="12.140625" style="95" customWidth="1"/>
    <col min="1803" max="1803" width="51.140625" style="95" customWidth="1"/>
    <col min="1804" max="1804" width="25.85546875" style="95" customWidth="1"/>
    <col min="1805" max="1815" width="12.140625" style="95" customWidth="1"/>
    <col min="1816" max="2048" width="9.140625" style="95"/>
    <col min="2049" max="2049" width="3" style="95" customWidth="1"/>
    <col min="2050" max="2050" width="6.85546875" style="95" customWidth="1"/>
    <col min="2051" max="2051" width="54.28515625" style="95" customWidth="1"/>
    <col min="2052" max="2052" width="26.140625" style="95" customWidth="1"/>
    <col min="2053" max="2058" width="12.140625" style="95" customWidth="1"/>
    <col min="2059" max="2059" width="51.140625" style="95" customWidth="1"/>
    <col min="2060" max="2060" width="25.85546875" style="95" customWidth="1"/>
    <col min="2061" max="2071" width="12.140625" style="95" customWidth="1"/>
    <col min="2072" max="2304" width="9.140625" style="95"/>
    <col min="2305" max="2305" width="3" style="95" customWidth="1"/>
    <col min="2306" max="2306" width="6.85546875" style="95" customWidth="1"/>
    <col min="2307" max="2307" width="54.28515625" style="95" customWidth="1"/>
    <col min="2308" max="2308" width="26.140625" style="95" customWidth="1"/>
    <col min="2309" max="2314" width="12.140625" style="95" customWidth="1"/>
    <col min="2315" max="2315" width="51.140625" style="95" customWidth="1"/>
    <col min="2316" max="2316" width="25.85546875" style="95" customWidth="1"/>
    <col min="2317" max="2327" width="12.140625" style="95" customWidth="1"/>
    <col min="2328" max="2560" width="9.140625" style="95"/>
    <col min="2561" max="2561" width="3" style="95" customWidth="1"/>
    <col min="2562" max="2562" width="6.85546875" style="95" customWidth="1"/>
    <col min="2563" max="2563" width="54.28515625" style="95" customWidth="1"/>
    <col min="2564" max="2564" width="26.140625" style="95" customWidth="1"/>
    <col min="2565" max="2570" width="12.140625" style="95" customWidth="1"/>
    <col min="2571" max="2571" width="51.140625" style="95" customWidth="1"/>
    <col min="2572" max="2572" width="25.85546875" style="95" customWidth="1"/>
    <col min="2573" max="2583" width="12.140625" style="95" customWidth="1"/>
    <col min="2584" max="2816" width="9.140625" style="95"/>
    <col min="2817" max="2817" width="3" style="95" customWidth="1"/>
    <col min="2818" max="2818" width="6.85546875" style="95" customWidth="1"/>
    <col min="2819" max="2819" width="54.28515625" style="95" customWidth="1"/>
    <col min="2820" max="2820" width="26.140625" style="95" customWidth="1"/>
    <col min="2821" max="2826" width="12.140625" style="95" customWidth="1"/>
    <col min="2827" max="2827" width="51.140625" style="95" customWidth="1"/>
    <col min="2828" max="2828" width="25.85546875" style="95" customWidth="1"/>
    <col min="2829" max="2839" width="12.140625" style="95" customWidth="1"/>
    <col min="2840" max="3072" width="9.140625" style="95"/>
    <col min="3073" max="3073" width="3" style="95" customWidth="1"/>
    <col min="3074" max="3074" width="6.85546875" style="95" customWidth="1"/>
    <col min="3075" max="3075" width="54.28515625" style="95" customWidth="1"/>
    <col min="3076" max="3076" width="26.140625" style="95" customWidth="1"/>
    <col min="3077" max="3082" width="12.140625" style="95" customWidth="1"/>
    <col min="3083" max="3083" width="51.140625" style="95" customWidth="1"/>
    <col min="3084" max="3084" width="25.85546875" style="95" customWidth="1"/>
    <col min="3085" max="3095" width="12.140625" style="95" customWidth="1"/>
    <col min="3096" max="3328" width="9.140625" style="95"/>
    <col min="3329" max="3329" width="3" style="95" customWidth="1"/>
    <col min="3330" max="3330" width="6.85546875" style="95" customWidth="1"/>
    <col min="3331" max="3331" width="54.28515625" style="95" customWidth="1"/>
    <col min="3332" max="3332" width="26.140625" style="95" customWidth="1"/>
    <col min="3333" max="3338" width="12.140625" style="95" customWidth="1"/>
    <col min="3339" max="3339" width="51.140625" style="95" customWidth="1"/>
    <col min="3340" max="3340" width="25.85546875" style="95" customWidth="1"/>
    <col min="3341" max="3351" width="12.140625" style="95" customWidth="1"/>
    <col min="3352" max="3584" width="9.140625" style="95"/>
    <col min="3585" max="3585" width="3" style="95" customWidth="1"/>
    <col min="3586" max="3586" width="6.85546875" style="95" customWidth="1"/>
    <col min="3587" max="3587" width="54.28515625" style="95" customWidth="1"/>
    <col min="3588" max="3588" width="26.140625" style="95" customWidth="1"/>
    <col min="3589" max="3594" width="12.140625" style="95" customWidth="1"/>
    <col min="3595" max="3595" width="51.140625" style="95" customWidth="1"/>
    <col min="3596" max="3596" width="25.85546875" style="95" customWidth="1"/>
    <col min="3597" max="3607" width="12.140625" style="95" customWidth="1"/>
    <col min="3608" max="3840" width="9.140625" style="95"/>
    <col min="3841" max="3841" width="3" style="95" customWidth="1"/>
    <col min="3842" max="3842" width="6.85546875" style="95" customWidth="1"/>
    <col min="3843" max="3843" width="54.28515625" style="95" customWidth="1"/>
    <col min="3844" max="3844" width="26.140625" style="95" customWidth="1"/>
    <col min="3845" max="3850" width="12.140625" style="95" customWidth="1"/>
    <col min="3851" max="3851" width="51.140625" style="95" customWidth="1"/>
    <col min="3852" max="3852" width="25.85546875" style="95" customWidth="1"/>
    <col min="3853" max="3863" width="12.140625" style="95" customWidth="1"/>
    <col min="3864" max="4096" width="9.140625" style="95"/>
    <col min="4097" max="4097" width="3" style="95" customWidth="1"/>
    <col min="4098" max="4098" width="6.85546875" style="95" customWidth="1"/>
    <col min="4099" max="4099" width="54.28515625" style="95" customWidth="1"/>
    <col min="4100" max="4100" width="26.140625" style="95" customWidth="1"/>
    <col min="4101" max="4106" width="12.140625" style="95" customWidth="1"/>
    <col min="4107" max="4107" width="51.140625" style="95" customWidth="1"/>
    <col min="4108" max="4108" width="25.85546875" style="95" customWidth="1"/>
    <col min="4109" max="4119" width="12.140625" style="95" customWidth="1"/>
    <col min="4120" max="4352" width="9.140625" style="95"/>
    <col min="4353" max="4353" width="3" style="95" customWidth="1"/>
    <col min="4354" max="4354" width="6.85546875" style="95" customWidth="1"/>
    <col min="4355" max="4355" width="54.28515625" style="95" customWidth="1"/>
    <col min="4356" max="4356" width="26.140625" style="95" customWidth="1"/>
    <col min="4357" max="4362" width="12.140625" style="95" customWidth="1"/>
    <col min="4363" max="4363" width="51.140625" style="95" customWidth="1"/>
    <col min="4364" max="4364" width="25.85546875" style="95" customWidth="1"/>
    <col min="4365" max="4375" width="12.140625" style="95" customWidth="1"/>
    <col min="4376" max="4608" width="9.140625" style="95"/>
    <col min="4609" max="4609" width="3" style="95" customWidth="1"/>
    <col min="4610" max="4610" width="6.85546875" style="95" customWidth="1"/>
    <col min="4611" max="4611" width="54.28515625" style="95" customWidth="1"/>
    <col min="4612" max="4612" width="26.140625" style="95" customWidth="1"/>
    <col min="4613" max="4618" width="12.140625" style="95" customWidth="1"/>
    <col min="4619" max="4619" width="51.140625" style="95" customWidth="1"/>
    <col min="4620" max="4620" width="25.85546875" style="95" customWidth="1"/>
    <col min="4621" max="4631" width="12.140625" style="95" customWidth="1"/>
    <col min="4632" max="4864" width="9.140625" style="95"/>
    <col min="4865" max="4865" width="3" style="95" customWidth="1"/>
    <col min="4866" max="4866" width="6.85546875" style="95" customWidth="1"/>
    <col min="4867" max="4867" width="54.28515625" style="95" customWidth="1"/>
    <col min="4868" max="4868" width="26.140625" style="95" customWidth="1"/>
    <col min="4869" max="4874" width="12.140625" style="95" customWidth="1"/>
    <col min="4875" max="4875" width="51.140625" style="95" customWidth="1"/>
    <col min="4876" max="4876" width="25.85546875" style="95" customWidth="1"/>
    <col min="4877" max="4887" width="12.140625" style="95" customWidth="1"/>
    <col min="4888" max="5120" width="9.140625" style="95"/>
    <col min="5121" max="5121" width="3" style="95" customWidth="1"/>
    <col min="5122" max="5122" width="6.85546875" style="95" customWidth="1"/>
    <col min="5123" max="5123" width="54.28515625" style="95" customWidth="1"/>
    <col min="5124" max="5124" width="26.140625" style="95" customWidth="1"/>
    <col min="5125" max="5130" width="12.140625" style="95" customWidth="1"/>
    <col min="5131" max="5131" width="51.140625" style="95" customWidth="1"/>
    <col min="5132" max="5132" width="25.85546875" style="95" customWidth="1"/>
    <col min="5133" max="5143" width="12.140625" style="95" customWidth="1"/>
    <col min="5144" max="5376" width="9.140625" style="95"/>
    <col min="5377" max="5377" width="3" style="95" customWidth="1"/>
    <col min="5378" max="5378" width="6.85546875" style="95" customWidth="1"/>
    <col min="5379" max="5379" width="54.28515625" style="95" customWidth="1"/>
    <col min="5380" max="5380" width="26.140625" style="95" customWidth="1"/>
    <col min="5381" max="5386" width="12.140625" style="95" customWidth="1"/>
    <col min="5387" max="5387" width="51.140625" style="95" customWidth="1"/>
    <col min="5388" max="5388" width="25.85546875" style="95" customWidth="1"/>
    <col min="5389" max="5399" width="12.140625" style="95" customWidth="1"/>
    <col min="5400" max="5632" width="9.140625" style="95"/>
    <col min="5633" max="5633" width="3" style="95" customWidth="1"/>
    <col min="5634" max="5634" width="6.85546875" style="95" customWidth="1"/>
    <col min="5635" max="5635" width="54.28515625" style="95" customWidth="1"/>
    <col min="5636" max="5636" width="26.140625" style="95" customWidth="1"/>
    <col min="5637" max="5642" width="12.140625" style="95" customWidth="1"/>
    <col min="5643" max="5643" width="51.140625" style="95" customWidth="1"/>
    <col min="5644" max="5644" width="25.85546875" style="95" customWidth="1"/>
    <col min="5645" max="5655" width="12.140625" style="95" customWidth="1"/>
    <col min="5656" max="5888" width="9.140625" style="95"/>
    <col min="5889" max="5889" width="3" style="95" customWidth="1"/>
    <col min="5890" max="5890" width="6.85546875" style="95" customWidth="1"/>
    <col min="5891" max="5891" width="54.28515625" style="95" customWidth="1"/>
    <col min="5892" max="5892" width="26.140625" style="95" customWidth="1"/>
    <col min="5893" max="5898" width="12.140625" style="95" customWidth="1"/>
    <col min="5899" max="5899" width="51.140625" style="95" customWidth="1"/>
    <col min="5900" max="5900" width="25.85546875" style="95" customWidth="1"/>
    <col min="5901" max="5911" width="12.140625" style="95" customWidth="1"/>
    <col min="5912" max="6144" width="9.140625" style="95"/>
    <col min="6145" max="6145" width="3" style="95" customWidth="1"/>
    <col min="6146" max="6146" width="6.85546875" style="95" customWidth="1"/>
    <col min="6147" max="6147" width="54.28515625" style="95" customWidth="1"/>
    <col min="6148" max="6148" width="26.140625" style="95" customWidth="1"/>
    <col min="6149" max="6154" width="12.140625" style="95" customWidth="1"/>
    <col min="6155" max="6155" width="51.140625" style="95" customWidth="1"/>
    <col min="6156" max="6156" width="25.85546875" style="95" customWidth="1"/>
    <col min="6157" max="6167" width="12.140625" style="95" customWidth="1"/>
    <col min="6168" max="6400" width="9.140625" style="95"/>
    <col min="6401" max="6401" width="3" style="95" customWidth="1"/>
    <col min="6402" max="6402" width="6.85546875" style="95" customWidth="1"/>
    <col min="6403" max="6403" width="54.28515625" style="95" customWidth="1"/>
    <col min="6404" max="6404" width="26.140625" style="95" customWidth="1"/>
    <col min="6405" max="6410" width="12.140625" style="95" customWidth="1"/>
    <col min="6411" max="6411" width="51.140625" style="95" customWidth="1"/>
    <col min="6412" max="6412" width="25.85546875" style="95" customWidth="1"/>
    <col min="6413" max="6423" width="12.140625" style="95" customWidth="1"/>
    <col min="6424" max="6656" width="9.140625" style="95"/>
    <col min="6657" max="6657" width="3" style="95" customWidth="1"/>
    <col min="6658" max="6658" width="6.85546875" style="95" customWidth="1"/>
    <col min="6659" max="6659" width="54.28515625" style="95" customWidth="1"/>
    <col min="6660" max="6660" width="26.140625" style="95" customWidth="1"/>
    <col min="6661" max="6666" width="12.140625" style="95" customWidth="1"/>
    <col min="6667" max="6667" width="51.140625" style="95" customWidth="1"/>
    <col min="6668" max="6668" width="25.85546875" style="95" customWidth="1"/>
    <col min="6669" max="6679" width="12.140625" style="95" customWidth="1"/>
    <col min="6680" max="6912" width="9.140625" style="95"/>
    <col min="6913" max="6913" width="3" style="95" customWidth="1"/>
    <col min="6914" max="6914" width="6.85546875" style="95" customWidth="1"/>
    <col min="6915" max="6915" width="54.28515625" style="95" customWidth="1"/>
    <col min="6916" max="6916" width="26.140625" style="95" customWidth="1"/>
    <col min="6917" max="6922" width="12.140625" style="95" customWidth="1"/>
    <col min="6923" max="6923" width="51.140625" style="95" customWidth="1"/>
    <col min="6924" max="6924" width="25.85546875" style="95" customWidth="1"/>
    <col min="6925" max="6935" width="12.140625" style="95" customWidth="1"/>
    <col min="6936" max="7168" width="9.140625" style="95"/>
    <col min="7169" max="7169" width="3" style="95" customWidth="1"/>
    <col min="7170" max="7170" width="6.85546875" style="95" customWidth="1"/>
    <col min="7171" max="7171" width="54.28515625" style="95" customWidth="1"/>
    <col min="7172" max="7172" width="26.140625" style="95" customWidth="1"/>
    <col min="7173" max="7178" width="12.140625" style="95" customWidth="1"/>
    <col min="7179" max="7179" width="51.140625" style="95" customWidth="1"/>
    <col min="7180" max="7180" width="25.85546875" style="95" customWidth="1"/>
    <col min="7181" max="7191" width="12.140625" style="95" customWidth="1"/>
    <col min="7192" max="7424" width="9.140625" style="95"/>
    <col min="7425" max="7425" width="3" style="95" customWidth="1"/>
    <col min="7426" max="7426" width="6.85546875" style="95" customWidth="1"/>
    <col min="7427" max="7427" width="54.28515625" style="95" customWidth="1"/>
    <col min="7428" max="7428" width="26.140625" style="95" customWidth="1"/>
    <col min="7429" max="7434" width="12.140625" style="95" customWidth="1"/>
    <col min="7435" max="7435" width="51.140625" style="95" customWidth="1"/>
    <col min="7436" max="7436" width="25.85546875" style="95" customWidth="1"/>
    <col min="7437" max="7447" width="12.140625" style="95" customWidth="1"/>
    <col min="7448" max="7680" width="9.140625" style="95"/>
    <col min="7681" max="7681" width="3" style="95" customWidth="1"/>
    <col min="7682" max="7682" width="6.85546875" style="95" customWidth="1"/>
    <col min="7683" max="7683" width="54.28515625" style="95" customWidth="1"/>
    <col min="7684" max="7684" width="26.140625" style="95" customWidth="1"/>
    <col min="7685" max="7690" width="12.140625" style="95" customWidth="1"/>
    <col min="7691" max="7691" width="51.140625" style="95" customWidth="1"/>
    <col min="7692" max="7692" width="25.85546875" style="95" customWidth="1"/>
    <col min="7693" max="7703" width="12.140625" style="95" customWidth="1"/>
    <col min="7704" max="7936" width="9.140625" style="95"/>
    <col min="7937" max="7937" width="3" style="95" customWidth="1"/>
    <col min="7938" max="7938" width="6.85546875" style="95" customWidth="1"/>
    <col min="7939" max="7939" width="54.28515625" style="95" customWidth="1"/>
    <col min="7940" max="7940" width="26.140625" style="95" customWidth="1"/>
    <col min="7941" max="7946" width="12.140625" style="95" customWidth="1"/>
    <col min="7947" max="7947" width="51.140625" style="95" customWidth="1"/>
    <col min="7948" max="7948" width="25.85546875" style="95" customWidth="1"/>
    <col min="7949" max="7959" width="12.140625" style="95" customWidth="1"/>
    <col min="7960" max="8192" width="9.140625" style="95"/>
    <col min="8193" max="8193" width="3" style="95" customWidth="1"/>
    <col min="8194" max="8194" width="6.85546875" style="95" customWidth="1"/>
    <col min="8195" max="8195" width="54.28515625" style="95" customWidth="1"/>
    <col min="8196" max="8196" width="26.140625" style="95" customWidth="1"/>
    <col min="8197" max="8202" width="12.140625" style="95" customWidth="1"/>
    <col min="8203" max="8203" width="51.140625" style="95" customWidth="1"/>
    <col min="8204" max="8204" width="25.85546875" style="95" customWidth="1"/>
    <col min="8205" max="8215" width="12.140625" style="95" customWidth="1"/>
    <col min="8216" max="8448" width="9.140625" style="95"/>
    <col min="8449" max="8449" width="3" style="95" customWidth="1"/>
    <col min="8450" max="8450" width="6.85546875" style="95" customWidth="1"/>
    <col min="8451" max="8451" width="54.28515625" style="95" customWidth="1"/>
    <col min="8452" max="8452" width="26.140625" style="95" customWidth="1"/>
    <col min="8453" max="8458" width="12.140625" style="95" customWidth="1"/>
    <col min="8459" max="8459" width="51.140625" style="95" customWidth="1"/>
    <col min="8460" max="8460" width="25.85546875" style="95" customWidth="1"/>
    <col min="8461" max="8471" width="12.140625" style="95" customWidth="1"/>
    <col min="8472" max="8704" width="9.140625" style="95"/>
    <col min="8705" max="8705" width="3" style="95" customWidth="1"/>
    <col min="8706" max="8706" width="6.85546875" style="95" customWidth="1"/>
    <col min="8707" max="8707" width="54.28515625" style="95" customWidth="1"/>
    <col min="8708" max="8708" width="26.140625" style="95" customWidth="1"/>
    <col min="8709" max="8714" width="12.140625" style="95" customWidth="1"/>
    <col min="8715" max="8715" width="51.140625" style="95" customWidth="1"/>
    <col min="8716" max="8716" width="25.85546875" style="95" customWidth="1"/>
    <col min="8717" max="8727" width="12.140625" style="95" customWidth="1"/>
    <col min="8728" max="8960" width="9.140625" style="95"/>
    <col min="8961" max="8961" width="3" style="95" customWidth="1"/>
    <col min="8962" max="8962" width="6.85546875" style="95" customWidth="1"/>
    <col min="8963" max="8963" width="54.28515625" style="95" customWidth="1"/>
    <col min="8964" max="8964" width="26.140625" style="95" customWidth="1"/>
    <col min="8965" max="8970" width="12.140625" style="95" customWidth="1"/>
    <col min="8971" max="8971" width="51.140625" style="95" customWidth="1"/>
    <col min="8972" max="8972" width="25.85546875" style="95" customWidth="1"/>
    <col min="8973" max="8983" width="12.140625" style="95" customWidth="1"/>
    <col min="8984" max="9216" width="9.140625" style="95"/>
    <col min="9217" max="9217" width="3" style="95" customWidth="1"/>
    <col min="9218" max="9218" width="6.85546875" style="95" customWidth="1"/>
    <col min="9219" max="9219" width="54.28515625" style="95" customWidth="1"/>
    <col min="9220" max="9220" width="26.140625" style="95" customWidth="1"/>
    <col min="9221" max="9226" width="12.140625" style="95" customWidth="1"/>
    <col min="9227" max="9227" width="51.140625" style="95" customWidth="1"/>
    <col min="9228" max="9228" width="25.85546875" style="95" customWidth="1"/>
    <col min="9229" max="9239" width="12.140625" style="95" customWidth="1"/>
    <col min="9240" max="9472" width="9.140625" style="95"/>
    <col min="9473" max="9473" width="3" style="95" customWidth="1"/>
    <col min="9474" max="9474" width="6.85546875" style="95" customWidth="1"/>
    <col min="9475" max="9475" width="54.28515625" style="95" customWidth="1"/>
    <col min="9476" max="9476" width="26.140625" style="95" customWidth="1"/>
    <col min="9477" max="9482" width="12.140625" style="95" customWidth="1"/>
    <col min="9483" max="9483" width="51.140625" style="95" customWidth="1"/>
    <col min="9484" max="9484" width="25.85546875" style="95" customWidth="1"/>
    <col min="9485" max="9495" width="12.140625" style="95" customWidth="1"/>
    <col min="9496" max="9728" width="9.140625" style="95"/>
    <col min="9729" max="9729" width="3" style="95" customWidth="1"/>
    <col min="9730" max="9730" width="6.85546875" style="95" customWidth="1"/>
    <col min="9731" max="9731" width="54.28515625" style="95" customWidth="1"/>
    <col min="9732" max="9732" width="26.140625" style="95" customWidth="1"/>
    <col min="9733" max="9738" width="12.140625" style="95" customWidth="1"/>
    <col min="9739" max="9739" width="51.140625" style="95" customWidth="1"/>
    <col min="9740" max="9740" width="25.85546875" style="95" customWidth="1"/>
    <col min="9741" max="9751" width="12.140625" style="95" customWidth="1"/>
    <col min="9752" max="9984" width="9.140625" style="95"/>
    <col min="9985" max="9985" width="3" style="95" customWidth="1"/>
    <col min="9986" max="9986" width="6.85546875" style="95" customWidth="1"/>
    <col min="9987" max="9987" width="54.28515625" style="95" customWidth="1"/>
    <col min="9988" max="9988" width="26.140625" style="95" customWidth="1"/>
    <col min="9989" max="9994" width="12.140625" style="95" customWidth="1"/>
    <col min="9995" max="9995" width="51.140625" style="95" customWidth="1"/>
    <col min="9996" max="9996" width="25.85546875" style="95" customWidth="1"/>
    <col min="9997" max="10007" width="12.140625" style="95" customWidth="1"/>
    <col min="10008" max="10240" width="9.140625" style="95"/>
    <col min="10241" max="10241" width="3" style="95" customWidth="1"/>
    <col min="10242" max="10242" width="6.85546875" style="95" customWidth="1"/>
    <col min="10243" max="10243" width="54.28515625" style="95" customWidth="1"/>
    <col min="10244" max="10244" width="26.140625" style="95" customWidth="1"/>
    <col min="10245" max="10250" width="12.140625" style="95" customWidth="1"/>
    <col min="10251" max="10251" width="51.140625" style="95" customWidth="1"/>
    <col min="10252" max="10252" width="25.85546875" style="95" customWidth="1"/>
    <col min="10253" max="10263" width="12.140625" style="95" customWidth="1"/>
    <col min="10264" max="10496" width="9.140625" style="95"/>
    <col min="10497" max="10497" width="3" style="95" customWidth="1"/>
    <col min="10498" max="10498" width="6.85546875" style="95" customWidth="1"/>
    <col min="10499" max="10499" width="54.28515625" style="95" customWidth="1"/>
    <col min="10500" max="10500" width="26.140625" style="95" customWidth="1"/>
    <col min="10501" max="10506" width="12.140625" style="95" customWidth="1"/>
    <col min="10507" max="10507" width="51.140625" style="95" customWidth="1"/>
    <col min="10508" max="10508" width="25.85546875" style="95" customWidth="1"/>
    <col min="10509" max="10519" width="12.140625" style="95" customWidth="1"/>
    <col min="10520" max="10752" width="9.140625" style="95"/>
    <col min="10753" max="10753" width="3" style="95" customWidth="1"/>
    <col min="10754" max="10754" width="6.85546875" style="95" customWidth="1"/>
    <col min="10755" max="10755" width="54.28515625" style="95" customWidth="1"/>
    <col min="10756" max="10756" width="26.140625" style="95" customWidth="1"/>
    <col min="10757" max="10762" width="12.140625" style="95" customWidth="1"/>
    <col min="10763" max="10763" width="51.140625" style="95" customWidth="1"/>
    <col min="10764" max="10764" width="25.85546875" style="95" customWidth="1"/>
    <col min="10765" max="10775" width="12.140625" style="95" customWidth="1"/>
    <col min="10776" max="11008" width="9.140625" style="95"/>
    <col min="11009" max="11009" width="3" style="95" customWidth="1"/>
    <col min="11010" max="11010" width="6.85546875" style="95" customWidth="1"/>
    <col min="11011" max="11011" width="54.28515625" style="95" customWidth="1"/>
    <col min="11012" max="11012" width="26.140625" style="95" customWidth="1"/>
    <col min="11013" max="11018" width="12.140625" style="95" customWidth="1"/>
    <col min="11019" max="11019" width="51.140625" style="95" customWidth="1"/>
    <col min="11020" max="11020" width="25.85546875" style="95" customWidth="1"/>
    <col min="11021" max="11031" width="12.140625" style="95" customWidth="1"/>
    <col min="11032" max="11264" width="9.140625" style="95"/>
    <col min="11265" max="11265" width="3" style="95" customWidth="1"/>
    <col min="11266" max="11266" width="6.85546875" style="95" customWidth="1"/>
    <col min="11267" max="11267" width="54.28515625" style="95" customWidth="1"/>
    <col min="11268" max="11268" width="26.140625" style="95" customWidth="1"/>
    <col min="11269" max="11274" width="12.140625" style="95" customWidth="1"/>
    <col min="11275" max="11275" width="51.140625" style="95" customWidth="1"/>
    <col min="11276" max="11276" width="25.85546875" style="95" customWidth="1"/>
    <col min="11277" max="11287" width="12.140625" style="95" customWidth="1"/>
    <col min="11288" max="11520" width="9.140625" style="95"/>
    <col min="11521" max="11521" width="3" style="95" customWidth="1"/>
    <col min="11522" max="11522" width="6.85546875" style="95" customWidth="1"/>
    <col min="11523" max="11523" width="54.28515625" style="95" customWidth="1"/>
    <col min="11524" max="11524" width="26.140625" style="95" customWidth="1"/>
    <col min="11525" max="11530" width="12.140625" style="95" customWidth="1"/>
    <col min="11531" max="11531" width="51.140625" style="95" customWidth="1"/>
    <col min="11532" max="11532" width="25.85546875" style="95" customWidth="1"/>
    <col min="11533" max="11543" width="12.140625" style="95" customWidth="1"/>
    <col min="11544" max="11776" width="9.140625" style="95"/>
    <col min="11777" max="11777" width="3" style="95" customWidth="1"/>
    <col min="11778" max="11778" width="6.85546875" style="95" customWidth="1"/>
    <col min="11779" max="11779" width="54.28515625" style="95" customWidth="1"/>
    <col min="11780" max="11780" width="26.140625" style="95" customWidth="1"/>
    <col min="11781" max="11786" width="12.140625" style="95" customWidth="1"/>
    <col min="11787" max="11787" width="51.140625" style="95" customWidth="1"/>
    <col min="11788" max="11788" width="25.85546875" style="95" customWidth="1"/>
    <col min="11789" max="11799" width="12.140625" style="95" customWidth="1"/>
    <col min="11800" max="12032" width="9.140625" style="95"/>
    <col min="12033" max="12033" width="3" style="95" customWidth="1"/>
    <col min="12034" max="12034" width="6.85546875" style="95" customWidth="1"/>
    <col min="12035" max="12035" width="54.28515625" style="95" customWidth="1"/>
    <col min="12036" max="12036" width="26.140625" style="95" customWidth="1"/>
    <col min="12037" max="12042" width="12.140625" style="95" customWidth="1"/>
    <col min="12043" max="12043" width="51.140625" style="95" customWidth="1"/>
    <col min="12044" max="12044" width="25.85546875" style="95" customWidth="1"/>
    <col min="12045" max="12055" width="12.140625" style="95" customWidth="1"/>
    <col min="12056" max="12288" width="9.140625" style="95"/>
    <col min="12289" max="12289" width="3" style="95" customWidth="1"/>
    <col min="12290" max="12290" width="6.85546875" style="95" customWidth="1"/>
    <col min="12291" max="12291" width="54.28515625" style="95" customWidth="1"/>
    <col min="12292" max="12292" width="26.140625" style="95" customWidth="1"/>
    <col min="12293" max="12298" width="12.140625" style="95" customWidth="1"/>
    <col min="12299" max="12299" width="51.140625" style="95" customWidth="1"/>
    <col min="12300" max="12300" width="25.85546875" style="95" customWidth="1"/>
    <col min="12301" max="12311" width="12.140625" style="95" customWidth="1"/>
    <col min="12312" max="12544" width="9.140625" style="95"/>
    <col min="12545" max="12545" width="3" style="95" customWidth="1"/>
    <col min="12546" max="12546" width="6.85546875" style="95" customWidth="1"/>
    <col min="12547" max="12547" width="54.28515625" style="95" customWidth="1"/>
    <col min="12548" max="12548" width="26.140625" style="95" customWidth="1"/>
    <col min="12549" max="12554" width="12.140625" style="95" customWidth="1"/>
    <col min="12555" max="12555" width="51.140625" style="95" customWidth="1"/>
    <col min="12556" max="12556" width="25.85546875" style="95" customWidth="1"/>
    <col min="12557" max="12567" width="12.140625" style="95" customWidth="1"/>
    <col min="12568" max="12800" width="9.140625" style="95"/>
    <col min="12801" max="12801" width="3" style="95" customWidth="1"/>
    <col min="12802" max="12802" width="6.85546875" style="95" customWidth="1"/>
    <col min="12803" max="12803" width="54.28515625" style="95" customWidth="1"/>
    <col min="12804" max="12804" width="26.140625" style="95" customWidth="1"/>
    <col min="12805" max="12810" width="12.140625" style="95" customWidth="1"/>
    <col min="12811" max="12811" width="51.140625" style="95" customWidth="1"/>
    <col min="12812" max="12812" width="25.85546875" style="95" customWidth="1"/>
    <col min="12813" max="12823" width="12.140625" style="95" customWidth="1"/>
    <col min="12824" max="13056" width="9.140625" style="95"/>
    <col min="13057" max="13057" width="3" style="95" customWidth="1"/>
    <col min="13058" max="13058" width="6.85546875" style="95" customWidth="1"/>
    <col min="13059" max="13059" width="54.28515625" style="95" customWidth="1"/>
    <col min="13060" max="13060" width="26.140625" style="95" customWidth="1"/>
    <col min="13061" max="13066" width="12.140625" style="95" customWidth="1"/>
    <col min="13067" max="13067" width="51.140625" style="95" customWidth="1"/>
    <col min="13068" max="13068" width="25.85546875" style="95" customWidth="1"/>
    <col min="13069" max="13079" width="12.140625" style="95" customWidth="1"/>
    <col min="13080" max="13312" width="9.140625" style="95"/>
    <col min="13313" max="13313" width="3" style="95" customWidth="1"/>
    <col min="13314" max="13314" width="6.85546875" style="95" customWidth="1"/>
    <col min="13315" max="13315" width="54.28515625" style="95" customWidth="1"/>
    <col min="13316" max="13316" width="26.140625" style="95" customWidth="1"/>
    <col min="13317" max="13322" width="12.140625" style="95" customWidth="1"/>
    <col min="13323" max="13323" width="51.140625" style="95" customWidth="1"/>
    <col min="13324" max="13324" width="25.85546875" style="95" customWidth="1"/>
    <col min="13325" max="13335" width="12.140625" style="95" customWidth="1"/>
    <col min="13336" max="13568" width="9.140625" style="95"/>
    <col min="13569" max="13569" width="3" style="95" customWidth="1"/>
    <col min="13570" max="13570" width="6.85546875" style="95" customWidth="1"/>
    <col min="13571" max="13571" width="54.28515625" style="95" customWidth="1"/>
    <col min="13572" max="13572" width="26.140625" style="95" customWidth="1"/>
    <col min="13573" max="13578" width="12.140625" style="95" customWidth="1"/>
    <col min="13579" max="13579" width="51.140625" style="95" customWidth="1"/>
    <col min="13580" max="13580" width="25.85546875" style="95" customWidth="1"/>
    <col min="13581" max="13591" width="12.140625" style="95" customWidth="1"/>
    <col min="13592" max="13824" width="9.140625" style="95"/>
    <col min="13825" max="13825" width="3" style="95" customWidth="1"/>
    <col min="13826" max="13826" width="6.85546875" style="95" customWidth="1"/>
    <col min="13827" max="13827" width="54.28515625" style="95" customWidth="1"/>
    <col min="13828" max="13828" width="26.140625" style="95" customWidth="1"/>
    <col min="13829" max="13834" width="12.140625" style="95" customWidth="1"/>
    <col min="13835" max="13835" width="51.140625" style="95" customWidth="1"/>
    <col min="13836" max="13836" width="25.85546875" style="95" customWidth="1"/>
    <col min="13837" max="13847" width="12.140625" style="95" customWidth="1"/>
    <col min="13848" max="14080" width="9.140625" style="95"/>
    <col min="14081" max="14081" width="3" style="95" customWidth="1"/>
    <col min="14082" max="14082" width="6.85546875" style="95" customWidth="1"/>
    <col min="14083" max="14083" width="54.28515625" style="95" customWidth="1"/>
    <col min="14084" max="14084" width="26.140625" style="95" customWidth="1"/>
    <col min="14085" max="14090" width="12.140625" style="95" customWidth="1"/>
    <col min="14091" max="14091" width="51.140625" style="95" customWidth="1"/>
    <col min="14092" max="14092" width="25.85546875" style="95" customWidth="1"/>
    <col min="14093" max="14103" width="12.140625" style="95" customWidth="1"/>
    <col min="14104" max="14336" width="9.140625" style="95"/>
    <col min="14337" max="14337" width="3" style="95" customWidth="1"/>
    <col min="14338" max="14338" width="6.85546875" style="95" customWidth="1"/>
    <col min="14339" max="14339" width="54.28515625" style="95" customWidth="1"/>
    <col min="14340" max="14340" width="26.140625" style="95" customWidth="1"/>
    <col min="14341" max="14346" width="12.140625" style="95" customWidth="1"/>
    <col min="14347" max="14347" width="51.140625" style="95" customWidth="1"/>
    <col min="14348" max="14348" width="25.85546875" style="95" customWidth="1"/>
    <col min="14349" max="14359" width="12.140625" style="95" customWidth="1"/>
    <col min="14360" max="14592" width="9.140625" style="95"/>
    <col min="14593" max="14593" width="3" style="95" customWidth="1"/>
    <col min="14594" max="14594" width="6.85546875" style="95" customWidth="1"/>
    <col min="14595" max="14595" width="54.28515625" style="95" customWidth="1"/>
    <col min="14596" max="14596" width="26.140625" style="95" customWidth="1"/>
    <col min="14597" max="14602" width="12.140625" style="95" customWidth="1"/>
    <col min="14603" max="14603" width="51.140625" style="95" customWidth="1"/>
    <col min="14604" max="14604" width="25.85546875" style="95" customWidth="1"/>
    <col min="14605" max="14615" width="12.140625" style="95" customWidth="1"/>
    <col min="14616" max="14848" width="9.140625" style="95"/>
    <col min="14849" max="14849" width="3" style="95" customWidth="1"/>
    <col min="14850" max="14850" width="6.85546875" style="95" customWidth="1"/>
    <col min="14851" max="14851" width="54.28515625" style="95" customWidth="1"/>
    <col min="14852" max="14852" width="26.140625" style="95" customWidth="1"/>
    <col min="14853" max="14858" width="12.140625" style="95" customWidth="1"/>
    <col min="14859" max="14859" width="51.140625" style="95" customWidth="1"/>
    <col min="14860" max="14860" width="25.85546875" style="95" customWidth="1"/>
    <col min="14861" max="14871" width="12.140625" style="95" customWidth="1"/>
    <col min="14872" max="15104" width="9.140625" style="95"/>
    <col min="15105" max="15105" width="3" style="95" customWidth="1"/>
    <col min="15106" max="15106" width="6.85546875" style="95" customWidth="1"/>
    <col min="15107" max="15107" width="54.28515625" style="95" customWidth="1"/>
    <col min="15108" max="15108" width="26.140625" style="95" customWidth="1"/>
    <col min="15109" max="15114" width="12.140625" style="95" customWidth="1"/>
    <col min="15115" max="15115" width="51.140625" style="95" customWidth="1"/>
    <col min="15116" max="15116" width="25.85546875" style="95" customWidth="1"/>
    <col min="15117" max="15127" width="12.140625" style="95" customWidth="1"/>
    <col min="15128" max="15360" width="9.140625" style="95"/>
    <col min="15361" max="15361" width="3" style="95" customWidth="1"/>
    <col min="15362" max="15362" width="6.85546875" style="95" customWidth="1"/>
    <col min="15363" max="15363" width="54.28515625" style="95" customWidth="1"/>
    <col min="15364" max="15364" width="26.140625" style="95" customWidth="1"/>
    <col min="15365" max="15370" width="12.140625" style="95" customWidth="1"/>
    <col min="15371" max="15371" width="51.140625" style="95" customWidth="1"/>
    <col min="15372" max="15372" width="25.85546875" style="95" customWidth="1"/>
    <col min="15373" max="15383" width="12.140625" style="95" customWidth="1"/>
    <col min="15384" max="15616" width="9.140625" style="95"/>
    <col min="15617" max="15617" width="3" style="95" customWidth="1"/>
    <col min="15618" max="15618" width="6.85546875" style="95" customWidth="1"/>
    <col min="15619" max="15619" width="54.28515625" style="95" customWidth="1"/>
    <col min="15620" max="15620" width="26.140625" style="95" customWidth="1"/>
    <col min="15621" max="15626" width="12.140625" style="95" customWidth="1"/>
    <col min="15627" max="15627" width="51.140625" style="95" customWidth="1"/>
    <col min="15628" max="15628" width="25.85546875" style="95" customWidth="1"/>
    <col min="15629" max="15639" width="12.140625" style="95" customWidth="1"/>
    <col min="15640" max="15872" width="9.140625" style="95"/>
    <col min="15873" max="15873" width="3" style="95" customWidth="1"/>
    <col min="15874" max="15874" width="6.85546875" style="95" customWidth="1"/>
    <col min="15875" max="15875" width="54.28515625" style="95" customWidth="1"/>
    <col min="15876" max="15876" width="26.140625" style="95" customWidth="1"/>
    <col min="15877" max="15882" width="12.140625" style="95" customWidth="1"/>
    <col min="15883" max="15883" width="51.140625" style="95" customWidth="1"/>
    <col min="15884" max="15884" width="25.85546875" style="95" customWidth="1"/>
    <col min="15885" max="15895" width="12.140625" style="95" customWidth="1"/>
    <col min="15896" max="16128" width="9.140625" style="95"/>
    <col min="16129" max="16129" width="3" style="95" customWidth="1"/>
    <col min="16130" max="16130" width="6.85546875" style="95" customWidth="1"/>
    <col min="16131" max="16131" width="54.28515625" style="95" customWidth="1"/>
    <col min="16132" max="16132" width="26.140625" style="95" customWidth="1"/>
    <col min="16133" max="16138" width="12.140625" style="95" customWidth="1"/>
    <col min="16139" max="16139" width="51.140625" style="95" customWidth="1"/>
    <col min="16140" max="16140" width="25.85546875" style="95" customWidth="1"/>
    <col min="16141" max="16151" width="12.140625" style="95" customWidth="1"/>
    <col min="16152" max="16384" width="9.140625" style="95"/>
  </cols>
  <sheetData>
    <row r="1" spans="2:21" ht="34.15" customHeight="1" x14ac:dyDescent="0.2">
      <c r="B1" s="93"/>
      <c r="C1" s="94" t="s">
        <v>39</v>
      </c>
      <c r="D1" s="95"/>
      <c r="E1" s="96"/>
      <c r="F1" s="96"/>
      <c r="G1" s="96"/>
      <c r="H1" s="96"/>
      <c r="I1" s="188"/>
      <c r="J1" s="98"/>
      <c r="K1" s="96"/>
      <c r="L1" s="96"/>
      <c r="M1" s="95"/>
      <c r="N1" s="95"/>
      <c r="O1" s="95"/>
      <c r="P1" s="95"/>
      <c r="Q1" s="95"/>
      <c r="R1" s="95"/>
      <c r="S1" s="95"/>
      <c r="T1" s="95"/>
      <c r="U1" s="95"/>
    </row>
    <row r="2" spans="2:21" s="1" customFormat="1" ht="24" customHeight="1" x14ac:dyDescent="0.2">
      <c r="B2" s="296" t="str">
        <f>Översikt!$B$18</f>
        <v>A 16</v>
      </c>
      <c r="C2" s="287" t="s">
        <v>40</v>
      </c>
      <c r="D2" s="287"/>
      <c r="E2" s="287"/>
      <c r="F2" s="287"/>
      <c r="G2" s="287"/>
      <c r="H2" s="287"/>
      <c r="I2" s="287"/>
      <c r="J2" s="287"/>
      <c r="K2" s="309"/>
    </row>
    <row r="3" spans="2:21" s="1" customFormat="1" ht="24" customHeight="1" x14ac:dyDescent="0.2">
      <c r="B3" s="296"/>
      <c r="C3" s="310" t="s">
        <v>160</v>
      </c>
      <c r="D3" s="311"/>
      <c r="E3" s="311"/>
      <c r="F3" s="311"/>
      <c r="G3" s="311"/>
      <c r="H3" s="311"/>
      <c r="I3" s="311"/>
      <c r="J3" s="312"/>
      <c r="K3" s="309"/>
    </row>
    <row r="4" spans="2:21" s="102" customFormat="1" ht="24.75" thickBot="1" x14ac:dyDescent="0.3">
      <c r="B4" s="264" t="s">
        <v>34</v>
      </c>
      <c r="C4" s="270"/>
      <c r="D4" s="270"/>
      <c r="E4" s="196" t="s">
        <v>42</v>
      </c>
      <c r="F4" s="196" t="s">
        <v>154</v>
      </c>
      <c r="G4" s="196" t="s">
        <v>161</v>
      </c>
      <c r="H4" s="196" t="s">
        <v>50</v>
      </c>
      <c r="I4" s="100" t="s">
        <v>100</v>
      </c>
      <c r="J4" s="101" t="s">
        <v>38</v>
      </c>
      <c r="K4" s="309"/>
      <c r="L4" s="96"/>
    </row>
    <row r="5" spans="2:21" s="99" customFormat="1" ht="36" customHeight="1" x14ac:dyDescent="0.25">
      <c r="B5" s="103" t="str">
        <f>Översikt!$B$18&amp;"."&amp;ROW()-4</f>
        <v>A 16.1</v>
      </c>
      <c r="C5" s="251" t="s">
        <v>162</v>
      </c>
      <c r="D5" s="155" t="s">
        <v>163</v>
      </c>
      <c r="E5" s="105"/>
      <c r="F5" s="105"/>
      <c r="G5" s="105"/>
      <c r="H5" s="105"/>
      <c r="I5" s="106">
        <f t="shared" ref="I5:I11" si="0">SUM(E5:H5)</f>
        <v>0</v>
      </c>
      <c r="J5" s="191">
        <f t="shared" ref="J5:J11" si="1">I5*TimKost</f>
        <v>0</v>
      </c>
      <c r="K5" s="309"/>
      <c r="L5" s="120"/>
      <c r="M5" s="108"/>
      <c r="N5" s="108"/>
      <c r="O5" s="108"/>
      <c r="P5" s="108"/>
      <c r="Q5" s="108"/>
      <c r="R5" s="108"/>
      <c r="S5" s="108"/>
      <c r="T5" s="108"/>
      <c r="U5" s="108"/>
    </row>
    <row r="6" spans="2:21" s="99" customFormat="1" ht="36" customHeight="1" thickBot="1" x14ac:dyDescent="0.3">
      <c r="B6" s="110" t="str">
        <f>Översikt!$B$18&amp;"."&amp;ROW()-4</f>
        <v>A 16.2</v>
      </c>
      <c r="C6" s="252"/>
      <c r="D6" s="156" t="s">
        <v>164</v>
      </c>
      <c r="E6" s="112"/>
      <c r="F6" s="112"/>
      <c r="G6" s="112"/>
      <c r="H6" s="112"/>
      <c r="I6" s="113">
        <f t="shared" si="0"/>
        <v>0</v>
      </c>
      <c r="J6" s="189">
        <f t="shared" si="1"/>
        <v>0</v>
      </c>
      <c r="K6" s="309"/>
      <c r="L6" s="120"/>
      <c r="M6" s="108"/>
      <c r="N6" s="108"/>
      <c r="O6" s="108"/>
      <c r="P6" s="108"/>
      <c r="Q6" s="108"/>
      <c r="R6" s="108"/>
      <c r="S6" s="108"/>
      <c r="T6" s="108"/>
      <c r="U6" s="108"/>
    </row>
    <row r="7" spans="2:21" s="99" customFormat="1" ht="36" customHeight="1" x14ac:dyDescent="0.25">
      <c r="B7" s="103" t="str">
        <f>Översikt!$B$18&amp;"."&amp;ROW()-4</f>
        <v>A 16.3</v>
      </c>
      <c r="C7" s="251" t="s">
        <v>165</v>
      </c>
      <c r="D7" s="155" t="s">
        <v>163</v>
      </c>
      <c r="E7" s="105"/>
      <c r="F7" s="105"/>
      <c r="G7" s="105"/>
      <c r="H7" s="105"/>
      <c r="I7" s="106">
        <f t="shared" si="0"/>
        <v>0</v>
      </c>
      <c r="J7" s="191">
        <f t="shared" si="1"/>
        <v>0</v>
      </c>
      <c r="K7" s="309"/>
      <c r="L7" s="120"/>
      <c r="M7" s="108"/>
      <c r="N7" s="108"/>
      <c r="O7" s="108"/>
      <c r="P7" s="108"/>
      <c r="Q7" s="108"/>
      <c r="R7" s="108"/>
      <c r="S7" s="108"/>
      <c r="T7" s="108"/>
      <c r="U7" s="108"/>
    </row>
    <row r="8" spans="2:21" s="99" customFormat="1" ht="36" customHeight="1" thickBot="1" x14ac:dyDescent="0.3">
      <c r="B8" s="110" t="str">
        <f>Översikt!$B$18&amp;"."&amp;ROW()-4</f>
        <v>A 16.4</v>
      </c>
      <c r="C8" s="252"/>
      <c r="D8" s="156" t="s">
        <v>164</v>
      </c>
      <c r="E8" s="112"/>
      <c r="F8" s="112"/>
      <c r="G8" s="112"/>
      <c r="H8" s="112"/>
      <c r="I8" s="113">
        <f t="shared" si="0"/>
        <v>0</v>
      </c>
      <c r="J8" s="189">
        <f t="shared" si="1"/>
        <v>0</v>
      </c>
      <c r="K8" s="309"/>
      <c r="L8" s="120"/>
      <c r="M8" s="108"/>
      <c r="N8" s="108"/>
      <c r="O8" s="108"/>
      <c r="P8" s="108"/>
      <c r="Q8" s="108"/>
      <c r="R8" s="108"/>
      <c r="S8" s="108"/>
      <c r="T8" s="108"/>
      <c r="U8" s="108"/>
    </row>
    <row r="9" spans="2:21" s="99" customFormat="1" ht="36" customHeight="1" x14ac:dyDescent="0.25">
      <c r="B9" s="103" t="str">
        <f>Översikt!$B$18&amp;"."&amp;ROW()-4</f>
        <v>A 16.5</v>
      </c>
      <c r="C9" s="251" t="s">
        <v>166</v>
      </c>
      <c r="D9" s="155" t="s">
        <v>163</v>
      </c>
      <c r="E9" s="105"/>
      <c r="F9" s="105"/>
      <c r="G9" s="105"/>
      <c r="H9" s="105"/>
      <c r="I9" s="106">
        <f t="shared" si="0"/>
        <v>0</v>
      </c>
      <c r="J9" s="191">
        <f t="shared" si="1"/>
        <v>0</v>
      </c>
      <c r="K9" s="309"/>
      <c r="L9" s="120"/>
      <c r="M9" s="108"/>
      <c r="N9" s="108"/>
      <c r="O9" s="108"/>
      <c r="P9" s="108"/>
      <c r="Q9" s="108"/>
      <c r="R9" s="108"/>
      <c r="S9" s="108"/>
      <c r="T9" s="108"/>
      <c r="U9" s="108"/>
    </row>
    <row r="10" spans="2:21" s="99" customFormat="1" ht="36" customHeight="1" thickBot="1" x14ac:dyDescent="0.3">
      <c r="B10" s="115" t="str">
        <f>Översikt!$B$18&amp;"."&amp;ROW()-4</f>
        <v>A 16.6</v>
      </c>
      <c r="C10" s="253" t="s">
        <v>166</v>
      </c>
      <c r="D10" s="156" t="s">
        <v>164</v>
      </c>
      <c r="E10" s="156"/>
      <c r="F10" s="156"/>
      <c r="G10" s="156"/>
      <c r="H10" s="156"/>
      <c r="I10" s="118">
        <f t="shared" si="0"/>
        <v>0</v>
      </c>
      <c r="J10" s="190">
        <f t="shared" si="1"/>
        <v>0</v>
      </c>
      <c r="K10" s="309"/>
      <c r="L10" s="120"/>
      <c r="M10" s="108"/>
      <c r="N10" s="108"/>
      <c r="O10" s="108"/>
      <c r="P10" s="108"/>
      <c r="Q10" s="108"/>
      <c r="R10" s="108"/>
      <c r="S10" s="108"/>
      <c r="T10" s="108"/>
      <c r="U10" s="108"/>
    </row>
    <row r="11" spans="2:21" s="96" customFormat="1" ht="36" customHeight="1" x14ac:dyDescent="0.2">
      <c r="B11" s="121" t="str">
        <f>Översikt!$B$18&amp;"."&amp;ROW()-4</f>
        <v>A 16.7</v>
      </c>
      <c r="C11" s="122" t="s">
        <v>167</v>
      </c>
      <c r="D11" s="111"/>
      <c r="E11" s="112"/>
      <c r="F11" s="112"/>
      <c r="G11" s="112"/>
      <c r="H11" s="112"/>
      <c r="I11" s="124">
        <f t="shared" si="0"/>
        <v>0</v>
      </c>
      <c r="J11" s="195">
        <f t="shared" si="1"/>
        <v>0</v>
      </c>
      <c r="K11" s="309"/>
      <c r="L11" s="132"/>
      <c r="M11" s="135"/>
      <c r="N11" s="135"/>
      <c r="O11" s="135"/>
      <c r="P11" s="132"/>
      <c r="Q11" s="132"/>
      <c r="R11" s="132"/>
      <c r="S11" s="132"/>
      <c r="T11" s="132"/>
      <c r="U11" s="132"/>
    </row>
    <row r="12" spans="2:21" s="96" customFormat="1" ht="36" customHeight="1" x14ac:dyDescent="0.2">
      <c r="B12" s="131"/>
      <c r="C12" s="135"/>
      <c r="D12" s="135"/>
      <c r="E12" s="132"/>
      <c r="F12" s="132"/>
      <c r="G12" s="132"/>
      <c r="H12" s="132"/>
      <c r="I12" s="192"/>
      <c r="J12" s="136"/>
      <c r="K12" s="132"/>
      <c r="L12" s="132"/>
      <c r="M12" s="135"/>
      <c r="N12" s="135"/>
      <c r="O12" s="135"/>
      <c r="P12" s="132"/>
      <c r="Q12" s="132"/>
      <c r="R12" s="132"/>
      <c r="S12" s="132"/>
      <c r="T12" s="132"/>
      <c r="U12" s="132"/>
    </row>
    <row r="13" spans="2:21" s="96" customFormat="1" ht="36" customHeight="1" x14ac:dyDescent="0.2">
      <c r="B13" s="131"/>
      <c r="C13" s="135"/>
      <c r="D13" s="135"/>
      <c r="E13" s="132"/>
      <c r="F13" s="132"/>
      <c r="G13" s="132"/>
      <c r="H13" s="132"/>
      <c r="I13" s="192"/>
      <c r="J13" s="136"/>
      <c r="K13" s="132"/>
      <c r="L13" s="132"/>
      <c r="M13" s="135"/>
      <c r="N13" s="135"/>
      <c r="O13" s="135"/>
      <c r="P13" s="132"/>
      <c r="Q13" s="132"/>
      <c r="R13" s="132"/>
      <c r="S13" s="132"/>
      <c r="T13" s="132"/>
      <c r="U13" s="132"/>
    </row>
    <row r="14" spans="2:21" s="96" customFormat="1" ht="36" customHeight="1" x14ac:dyDescent="0.2">
      <c r="B14" s="131"/>
      <c r="C14" s="135"/>
      <c r="D14" s="135"/>
      <c r="E14" s="132"/>
      <c r="F14" s="132"/>
      <c r="G14" s="132"/>
      <c r="H14" s="132"/>
      <c r="I14" s="192"/>
      <c r="J14" s="136"/>
      <c r="K14" s="132"/>
      <c r="L14" s="132"/>
      <c r="M14" s="135"/>
      <c r="N14" s="135"/>
      <c r="O14" s="135"/>
      <c r="P14" s="132"/>
      <c r="Q14" s="132"/>
      <c r="R14" s="132"/>
      <c r="S14" s="132"/>
      <c r="T14" s="132"/>
      <c r="U14" s="132"/>
    </row>
    <row r="15" spans="2:21" s="96" customFormat="1" ht="30" customHeight="1" x14ac:dyDescent="0.2">
      <c r="B15" s="131"/>
      <c r="C15" s="135"/>
      <c r="D15" s="135"/>
      <c r="E15" s="132"/>
      <c r="F15" s="132"/>
      <c r="G15" s="132"/>
      <c r="H15" s="132"/>
      <c r="I15" s="192"/>
      <c r="J15" s="136"/>
      <c r="K15" s="132"/>
      <c r="L15" s="132"/>
      <c r="M15" s="135"/>
      <c r="N15" s="135"/>
      <c r="O15" s="135"/>
      <c r="P15" s="132"/>
      <c r="Q15" s="132"/>
      <c r="R15" s="132"/>
      <c r="S15" s="132"/>
      <c r="T15" s="132"/>
      <c r="U15" s="132"/>
    </row>
    <row r="16" spans="2:21" s="96" customFormat="1" ht="30" customHeight="1" x14ac:dyDescent="0.2">
      <c r="B16" s="131"/>
      <c r="C16" s="135"/>
      <c r="D16" s="135"/>
      <c r="E16" s="132"/>
      <c r="F16" s="132"/>
      <c r="G16" s="132"/>
      <c r="H16" s="132"/>
      <c r="I16" s="192"/>
      <c r="J16" s="136"/>
      <c r="K16" s="132"/>
      <c r="L16" s="132"/>
      <c r="M16" s="135"/>
      <c r="N16" s="135"/>
      <c r="O16" s="135"/>
      <c r="P16" s="132"/>
      <c r="Q16" s="132"/>
      <c r="R16" s="132"/>
      <c r="S16" s="132"/>
      <c r="T16" s="132"/>
      <c r="U16" s="132"/>
    </row>
    <row r="17" spans="2:21" s="96" customFormat="1" ht="30" customHeight="1" x14ac:dyDescent="0.2">
      <c r="B17" s="131"/>
      <c r="C17" s="135"/>
      <c r="D17" s="135"/>
      <c r="E17" s="132"/>
      <c r="F17" s="132"/>
      <c r="G17" s="132"/>
      <c r="H17" s="132"/>
      <c r="I17" s="192"/>
      <c r="J17" s="136"/>
      <c r="K17" s="132"/>
      <c r="L17" s="132"/>
      <c r="M17" s="135"/>
      <c r="N17" s="135"/>
      <c r="O17" s="135"/>
      <c r="P17" s="132"/>
      <c r="Q17" s="132"/>
      <c r="R17" s="132"/>
      <c r="S17" s="132"/>
      <c r="T17" s="132"/>
      <c r="U17" s="132"/>
    </row>
    <row r="18" spans="2:21" s="96" customFormat="1" ht="30" customHeight="1" x14ac:dyDescent="0.2">
      <c r="B18" s="131"/>
      <c r="C18" s="135"/>
      <c r="D18" s="135"/>
      <c r="E18" s="132"/>
      <c r="F18" s="132"/>
      <c r="G18" s="132"/>
      <c r="H18" s="132"/>
      <c r="I18" s="192"/>
      <c r="J18" s="136"/>
      <c r="K18" s="132"/>
      <c r="L18" s="132"/>
      <c r="M18" s="135"/>
      <c r="N18" s="135"/>
      <c r="O18" s="135"/>
      <c r="P18" s="132"/>
      <c r="Q18" s="132"/>
      <c r="R18" s="132"/>
      <c r="S18" s="132"/>
      <c r="T18" s="132"/>
      <c r="U18" s="132"/>
    </row>
    <row r="19" spans="2:21" s="96" customFormat="1" ht="30" customHeight="1" x14ac:dyDescent="0.2">
      <c r="B19" s="131"/>
      <c r="C19" s="135"/>
      <c r="D19" s="135"/>
      <c r="E19" s="132"/>
      <c r="F19" s="132"/>
      <c r="G19" s="132"/>
      <c r="H19" s="132"/>
      <c r="I19" s="192"/>
      <c r="J19" s="136"/>
      <c r="K19" s="132"/>
      <c r="L19" s="132"/>
      <c r="M19" s="135"/>
      <c r="N19" s="135"/>
      <c r="O19" s="135"/>
      <c r="P19" s="132"/>
      <c r="Q19" s="132"/>
      <c r="R19" s="132"/>
      <c r="S19" s="132"/>
      <c r="T19" s="132"/>
      <c r="U19" s="132"/>
    </row>
    <row r="20" spans="2:21" s="96" customFormat="1" ht="30" customHeight="1" x14ac:dyDescent="0.2">
      <c r="B20" s="131"/>
      <c r="C20" s="135"/>
      <c r="D20" s="135"/>
      <c r="E20" s="132"/>
      <c r="F20" s="132"/>
      <c r="G20" s="132"/>
      <c r="H20" s="132"/>
      <c r="I20" s="192"/>
      <c r="J20" s="136"/>
      <c r="K20" s="132"/>
      <c r="L20" s="132"/>
      <c r="M20" s="135"/>
      <c r="N20" s="135"/>
      <c r="O20" s="135"/>
      <c r="P20" s="132"/>
      <c r="Q20" s="132"/>
      <c r="R20" s="132"/>
      <c r="S20" s="132"/>
      <c r="T20" s="132"/>
      <c r="U20" s="132"/>
    </row>
    <row r="21" spans="2:21" s="96" customFormat="1" ht="30" customHeight="1" x14ac:dyDescent="0.2">
      <c r="B21" s="131"/>
      <c r="C21" s="135"/>
      <c r="D21" s="135"/>
      <c r="E21" s="132"/>
      <c r="F21" s="132"/>
      <c r="G21" s="132"/>
      <c r="H21" s="132"/>
      <c r="I21" s="192"/>
      <c r="J21" s="136"/>
      <c r="K21" s="132"/>
      <c r="L21" s="132"/>
      <c r="M21" s="135"/>
      <c r="N21" s="135"/>
      <c r="O21" s="135"/>
      <c r="P21" s="132"/>
      <c r="Q21" s="132"/>
      <c r="R21" s="132"/>
      <c r="S21" s="132"/>
      <c r="T21" s="132"/>
      <c r="U21" s="132"/>
    </row>
    <row r="22" spans="2:21" s="96" customFormat="1" ht="30" customHeight="1" x14ac:dyDescent="0.2">
      <c r="B22" s="131"/>
      <c r="C22" s="135"/>
      <c r="D22" s="135"/>
      <c r="E22" s="132"/>
      <c r="F22" s="132"/>
      <c r="G22" s="132"/>
      <c r="H22" s="132"/>
      <c r="I22" s="192"/>
      <c r="J22" s="136"/>
      <c r="K22" s="132"/>
      <c r="L22" s="132"/>
      <c r="M22" s="135"/>
      <c r="N22" s="135"/>
      <c r="O22" s="135"/>
      <c r="P22" s="132"/>
      <c r="Q22" s="132"/>
      <c r="R22" s="132"/>
      <c r="S22" s="132"/>
      <c r="T22" s="132"/>
      <c r="U22" s="132"/>
    </row>
    <row r="23" spans="2:21" s="96" customFormat="1" ht="30" customHeight="1" x14ac:dyDescent="0.2">
      <c r="B23" s="131"/>
      <c r="C23" s="135"/>
      <c r="D23" s="135"/>
      <c r="E23" s="132"/>
      <c r="F23" s="132"/>
      <c r="G23" s="132"/>
      <c r="H23" s="132"/>
      <c r="I23" s="192"/>
      <c r="J23" s="136"/>
      <c r="K23" s="132"/>
      <c r="L23" s="132"/>
      <c r="M23" s="135"/>
      <c r="N23" s="135"/>
      <c r="O23" s="135"/>
      <c r="P23" s="132"/>
      <c r="Q23" s="132"/>
      <c r="R23" s="132"/>
      <c r="S23" s="132"/>
      <c r="T23" s="132"/>
      <c r="U23" s="132"/>
    </row>
    <row r="24" spans="2:21" s="96" customFormat="1" ht="30" customHeight="1" x14ac:dyDescent="0.2">
      <c r="B24" s="131"/>
      <c r="C24" s="135"/>
      <c r="D24" s="135"/>
      <c r="E24" s="132"/>
      <c r="F24" s="132"/>
      <c r="G24" s="132"/>
      <c r="H24" s="132"/>
      <c r="I24" s="192"/>
      <c r="J24" s="136"/>
      <c r="K24" s="132"/>
      <c r="L24" s="132"/>
      <c r="M24" s="135"/>
      <c r="N24" s="135"/>
      <c r="O24" s="135"/>
      <c r="P24" s="132"/>
      <c r="Q24" s="132"/>
      <c r="R24" s="132"/>
      <c r="S24" s="132"/>
      <c r="T24" s="132"/>
      <c r="U24" s="132"/>
    </row>
    <row r="25" spans="2:21" s="96" customFormat="1" ht="30" customHeight="1" x14ac:dyDescent="0.2">
      <c r="B25" s="131"/>
      <c r="C25" s="135"/>
      <c r="D25" s="135"/>
      <c r="E25" s="132"/>
      <c r="F25" s="132"/>
      <c r="G25" s="132"/>
      <c r="H25" s="132"/>
      <c r="I25" s="192"/>
      <c r="J25" s="136"/>
      <c r="K25" s="132"/>
      <c r="L25" s="132"/>
      <c r="M25" s="135"/>
      <c r="N25" s="135"/>
      <c r="O25" s="135"/>
      <c r="P25" s="132"/>
      <c r="Q25" s="132"/>
      <c r="R25" s="132"/>
      <c r="S25" s="132"/>
      <c r="T25" s="132"/>
      <c r="U25" s="132"/>
    </row>
    <row r="26" spans="2:21" s="96" customFormat="1" ht="30" customHeight="1" x14ac:dyDescent="0.2">
      <c r="B26" s="131"/>
      <c r="C26" s="135"/>
      <c r="D26" s="135"/>
      <c r="E26" s="132"/>
      <c r="F26" s="132"/>
      <c r="G26" s="132"/>
      <c r="H26" s="132"/>
      <c r="I26" s="192"/>
      <c r="J26" s="136"/>
      <c r="K26" s="132"/>
      <c r="L26" s="132"/>
      <c r="M26" s="135"/>
      <c r="N26" s="135"/>
      <c r="O26" s="135"/>
      <c r="P26" s="132"/>
      <c r="Q26" s="132"/>
      <c r="R26" s="132"/>
      <c r="S26" s="132"/>
      <c r="T26" s="132"/>
      <c r="U26" s="132"/>
    </row>
    <row r="27" spans="2:21" s="96" customFormat="1" ht="30" customHeight="1" x14ac:dyDescent="0.2">
      <c r="B27" s="131"/>
      <c r="C27" s="135"/>
      <c r="D27" s="135"/>
      <c r="E27" s="132"/>
      <c r="F27" s="132"/>
      <c r="G27" s="132"/>
      <c r="H27" s="132"/>
      <c r="I27" s="192"/>
      <c r="J27" s="136"/>
      <c r="K27" s="132"/>
      <c r="L27" s="132"/>
      <c r="M27" s="135"/>
      <c r="N27" s="135"/>
      <c r="O27" s="135"/>
      <c r="P27" s="132"/>
      <c r="Q27" s="132"/>
      <c r="R27" s="132"/>
      <c r="S27" s="132"/>
      <c r="T27" s="132"/>
      <c r="U27" s="132"/>
    </row>
    <row r="28" spans="2:21" s="96" customFormat="1" ht="30" customHeight="1" x14ac:dyDescent="0.2">
      <c r="B28" s="131"/>
      <c r="C28" s="135"/>
      <c r="D28" s="135"/>
      <c r="E28" s="132"/>
      <c r="F28" s="132"/>
      <c r="G28" s="132"/>
      <c r="H28" s="132"/>
      <c r="I28" s="192"/>
      <c r="J28" s="136"/>
      <c r="K28" s="132"/>
      <c r="L28" s="132"/>
      <c r="M28" s="135"/>
      <c r="N28" s="135"/>
      <c r="O28" s="135"/>
      <c r="P28" s="132"/>
      <c r="Q28" s="132"/>
      <c r="R28" s="132"/>
      <c r="S28" s="132"/>
      <c r="T28" s="132"/>
      <c r="U28" s="132"/>
    </row>
    <row r="29" spans="2:21" s="96" customFormat="1" ht="30" customHeight="1" x14ac:dyDescent="0.2">
      <c r="B29" s="131"/>
      <c r="C29" s="135"/>
      <c r="D29" s="135"/>
      <c r="E29" s="132"/>
      <c r="F29" s="132"/>
      <c r="G29" s="132"/>
      <c r="H29" s="132"/>
      <c r="I29" s="192"/>
      <c r="J29" s="136"/>
      <c r="K29" s="132"/>
      <c r="L29" s="132"/>
      <c r="M29" s="135"/>
      <c r="N29" s="135"/>
      <c r="O29" s="135"/>
      <c r="P29" s="132"/>
      <c r="Q29" s="132"/>
      <c r="R29" s="132"/>
      <c r="S29" s="132"/>
      <c r="T29" s="132"/>
      <c r="U29" s="132"/>
    </row>
    <row r="30" spans="2:21" s="96" customFormat="1" ht="30" customHeight="1" x14ac:dyDescent="0.2">
      <c r="B30" s="131"/>
      <c r="C30" s="135"/>
      <c r="D30" s="135"/>
      <c r="E30" s="132"/>
      <c r="F30" s="132"/>
      <c r="G30" s="132"/>
      <c r="H30" s="132"/>
      <c r="I30" s="192"/>
      <c r="J30" s="136"/>
      <c r="K30" s="132"/>
      <c r="L30" s="132"/>
      <c r="M30" s="135"/>
      <c r="N30" s="135"/>
      <c r="O30" s="135"/>
      <c r="P30" s="132"/>
      <c r="Q30" s="132"/>
      <c r="R30" s="132"/>
      <c r="S30" s="132"/>
      <c r="T30" s="132"/>
      <c r="U30" s="132"/>
    </row>
    <row r="31" spans="2:21" s="96" customFormat="1" ht="30" customHeight="1" x14ac:dyDescent="0.2">
      <c r="B31" s="131"/>
      <c r="C31" s="135"/>
      <c r="D31" s="135"/>
      <c r="E31" s="132"/>
      <c r="F31" s="132"/>
      <c r="G31" s="132"/>
      <c r="H31" s="132"/>
      <c r="I31" s="192"/>
      <c r="J31" s="136"/>
      <c r="K31" s="132"/>
      <c r="L31" s="132"/>
      <c r="M31" s="135"/>
      <c r="N31" s="135"/>
      <c r="O31" s="135"/>
      <c r="P31" s="132"/>
      <c r="Q31" s="132"/>
      <c r="R31" s="132"/>
      <c r="S31" s="132"/>
      <c r="T31" s="132"/>
      <c r="U31" s="132"/>
    </row>
    <row r="32" spans="2:21" s="96" customFormat="1" ht="30" customHeight="1" x14ac:dyDescent="0.2">
      <c r="B32" s="131"/>
      <c r="C32" s="135"/>
      <c r="D32" s="135"/>
      <c r="E32" s="132"/>
      <c r="F32" s="132"/>
      <c r="G32" s="132"/>
      <c r="H32" s="132"/>
      <c r="I32" s="192"/>
      <c r="J32" s="136"/>
      <c r="K32" s="132"/>
      <c r="L32" s="132"/>
      <c r="M32" s="135"/>
      <c r="N32" s="135"/>
      <c r="O32" s="135"/>
      <c r="P32" s="132"/>
      <c r="Q32" s="132"/>
      <c r="R32" s="132"/>
      <c r="S32" s="132"/>
      <c r="T32" s="132"/>
      <c r="U32" s="132"/>
    </row>
    <row r="33" spans="2:21" s="96" customFormat="1" ht="30" customHeight="1" x14ac:dyDescent="0.2">
      <c r="B33" s="131"/>
      <c r="C33" s="135"/>
      <c r="D33" s="135"/>
      <c r="E33" s="132"/>
      <c r="F33" s="132"/>
      <c r="G33" s="132"/>
      <c r="H33" s="132"/>
      <c r="I33" s="192"/>
      <c r="J33" s="136"/>
      <c r="K33" s="132"/>
      <c r="L33" s="132"/>
      <c r="M33" s="135"/>
      <c r="N33" s="135"/>
      <c r="O33" s="135"/>
      <c r="P33" s="132"/>
      <c r="Q33" s="132"/>
      <c r="R33" s="132"/>
      <c r="S33" s="132"/>
      <c r="T33" s="132"/>
      <c r="U33" s="132"/>
    </row>
    <row r="34" spans="2:21" s="96" customFormat="1" ht="30" customHeight="1" x14ac:dyDescent="0.2">
      <c r="B34" s="131"/>
      <c r="C34" s="135"/>
      <c r="D34" s="135"/>
      <c r="E34" s="132"/>
      <c r="F34" s="132"/>
      <c r="G34" s="132"/>
      <c r="H34" s="132"/>
      <c r="I34" s="192"/>
      <c r="J34" s="136"/>
      <c r="K34" s="132"/>
      <c r="L34" s="132"/>
      <c r="M34" s="135"/>
      <c r="N34" s="135"/>
      <c r="O34" s="135"/>
      <c r="P34" s="132"/>
      <c r="Q34" s="132"/>
      <c r="R34" s="132"/>
      <c r="S34" s="132"/>
      <c r="T34" s="132"/>
      <c r="U34" s="132"/>
    </row>
    <row r="35" spans="2:21" s="96" customFormat="1" ht="30" customHeight="1" x14ac:dyDescent="0.2">
      <c r="B35" s="131"/>
      <c r="C35" s="135"/>
      <c r="D35" s="135"/>
      <c r="E35" s="132"/>
      <c r="F35" s="132"/>
      <c r="G35" s="132"/>
      <c r="H35" s="132"/>
      <c r="I35" s="192"/>
      <c r="J35" s="136"/>
      <c r="K35" s="132"/>
      <c r="L35" s="132"/>
      <c r="M35" s="135"/>
      <c r="N35" s="135"/>
      <c r="O35" s="135"/>
      <c r="P35" s="132"/>
      <c r="Q35" s="132"/>
      <c r="R35" s="132"/>
      <c r="S35" s="132"/>
      <c r="T35" s="132"/>
      <c r="U35" s="132"/>
    </row>
    <row r="36" spans="2:21" s="96" customFormat="1" ht="30" customHeight="1" x14ac:dyDescent="0.2">
      <c r="B36" s="131"/>
      <c r="C36" s="135"/>
      <c r="D36" s="135"/>
      <c r="E36" s="132"/>
      <c r="F36" s="132"/>
      <c r="G36" s="132"/>
      <c r="H36" s="132"/>
      <c r="I36" s="192"/>
      <c r="J36" s="136"/>
      <c r="K36" s="132"/>
      <c r="L36" s="132"/>
      <c r="M36" s="135"/>
      <c r="N36" s="135"/>
      <c r="O36" s="135"/>
      <c r="P36" s="132"/>
      <c r="Q36" s="132"/>
      <c r="R36" s="132"/>
      <c r="S36" s="132"/>
      <c r="T36" s="132"/>
      <c r="U36" s="132"/>
    </row>
    <row r="37" spans="2:21" s="96" customFormat="1" ht="30" customHeight="1" x14ac:dyDescent="0.2">
      <c r="B37" s="131"/>
      <c r="C37" s="135"/>
      <c r="D37" s="135"/>
      <c r="E37" s="132"/>
      <c r="F37" s="132"/>
      <c r="G37" s="132"/>
      <c r="H37" s="132"/>
      <c r="I37" s="192"/>
      <c r="J37" s="136"/>
      <c r="K37" s="132"/>
      <c r="L37" s="132"/>
      <c r="M37" s="135"/>
      <c r="N37" s="135"/>
      <c r="O37" s="135"/>
      <c r="P37" s="132"/>
      <c r="Q37" s="132"/>
      <c r="R37" s="132"/>
      <c r="S37" s="132"/>
      <c r="T37" s="132"/>
      <c r="U37" s="132"/>
    </row>
    <row r="38" spans="2:21" s="96" customFormat="1" ht="30" customHeight="1" x14ac:dyDescent="0.2">
      <c r="B38" s="131"/>
      <c r="C38" s="135"/>
      <c r="D38" s="135"/>
      <c r="E38" s="132"/>
      <c r="F38" s="132"/>
      <c r="G38" s="132"/>
      <c r="H38" s="132"/>
      <c r="I38" s="192"/>
      <c r="J38" s="136"/>
      <c r="K38" s="132"/>
      <c r="L38" s="132"/>
      <c r="M38" s="135"/>
      <c r="N38" s="135"/>
      <c r="O38" s="135"/>
      <c r="P38" s="132"/>
      <c r="Q38" s="132"/>
      <c r="R38" s="132"/>
      <c r="S38" s="132"/>
      <c r="T38" s="132"/>
      <c r="U38" s="132"/>
    </row>
    <row r="39" spans="2:21" s="96" customFormat="1" ht="30" customHeight="1" x14ac:dyDescent="0.2">
      <c r="B39" s="131"/>
      <c r="C39" s="135"/>
      <c r="D39" s="135"/>
      <c r="E39" s="132"/>
      <c r="F39" s="132"/>
      <c r="G39" s="132"/>
      <c r="H39" s="132"/>
      <c r="I39" s="192"/>
      <c r="J39" s="136"/>
      <c r="K39" s="132"/>
      <c r="L39" s="132"/>
      <c r="M39" s="135"/>
      <c r="N39" s="135"/>
      <c r="O39" s="135"/>
      <c r="P39" s="132"/>
      <c r="Q39" s="132"/>
      <c r="R39" s="132"/>
      <c r="S39" s="132"/>
      <c r="T39" s="132"/>
      <c r="U39" s="132"/>
    </row>
    <row r="40" spans="2:21" s="96" customFormat="1" ht="30" customHeight="1" x14ac:dyDescent="0.2">
      <c r="B40" s="131"/>
      <c r="C40" s="135"/>
      <c r="D40" s="135"/>
      <c r="E40" s="132"/>
      <c r="F40" s="132"/>
      <c r="G40" s="132"/>
      <c r="H40" s="132"/>
      <c r="I40" s="192"/>
      <c r="J40" s="136"/>
      <c r="K40" s="132"/>
      <c r="L40" s="132"/>
      <c r="M40" s="135"/>
      <c r="N40" s="135"/>
      <c r="O40" s="135"/>
      <c r="P40" s="132"/>
      <c r="Q40" s="132"/>
      <c r="R40" s="132"/>
      <c r="S40" s="132"/>
      <c r="T40" s="132"/>
      <c r="U40" s="132"/>
    </row>
    <row r="41" spans="2:21" s="96" customFormat="1" ht="30" customHeight="1" x14ac:dyDescent="0.2">
      <c r="B41" s="131"/>
      <c r="C41" s="135"/>
      <c r="D41" s="135"/>
      <c r="E41" s="132"/>
      <c r="F41" s="132"/>
      <c r="G41" s="132"/>
      <c r="H41" s="132"/>
      <c r="I41" s="192"/>
      <c r="J41" s="136"/>
      <c r="K41" s="132"/>
      <c r="L41" s="132"/>
      <c r="M41" s="135"/>
      <c r="N41" s="135"/>
      <c r="O41" s="135"/>
      <c r="P41" s="132"/>
      <c r="Q41" s="132"/>
      <c r="R41" s="132"/>
      <c r="S41" s="132"/>
      <c r="T41" s="132"/>
      <c r="U41" s="132"/>
    </row>
    <row r="42" spans="2:21" s="96" customFormat="1" ht="30" customHeight="1" x14ac:dyDescent="0.2">
      <c r="B42" s="131"/>
      <c r="C42" s="135"/>
      <c r="D42" s="135"/>
      <c r="E42" s="132"/>
      <c r="F42" s="132"/>
      <c r="G42" s="132"/>
      <c r="H42" s="132"/>
      <c r="I42" s="192"/>
      <c r="J42" s="136"/>
      <c r="K42" s="132"/>
      <c r="L42" s="132"/>
      <c r="M42" s="135"/>
      <c r="N42" s="135"/>
      <c r="O42" s="135"/>
      <c r="P42" s="132"/>
      <c r="Q42" s="132"/>
      <c r="R42" s="132"/>
      <c r="S42" s="132"/>
      <c r="T42" s="132"/>
      <c r="U42" s="132"/>
    </row>
    <row r="43" spans="2:21" s="96" customFormat="1" ht="30" customHeight="1" x14ac:dyDescent="0.2">
      <c r="B43" s="131"/>
      <c r="C43" s="135"/>
      <c r="D43" s="135"/>
      <c r="E43" s="132"/>
      <c r="F43" s="132"/>
      <c r="G43" s="132"/>
      <c r="H43" s="132"/>
      <c r="I43" s="192"/>
      <c r="J43" s="136"/>
      <c r="K43" s="132"/>
      <c r="L43" s="132"/>
      <c r="M43" s="135"/>
      <c r="N43" s="135"/>
      <c r="O43" s="135"/>
      <c r="P43" s="132"/>
      <c r="Q43" s="132"/>
      <c r="R43" s="132"/>
      <c r="S43" s="132"/>
      <c r="T43" s="132"/>
      <c r="U43" s="132"/>
    </row>
    <row r="44" spans="2:21" s="96" customFormat="1" ht="30" customHeight="1" x14ac:dyDescent="0.2">
      <c r="B44" s="131"/>
      <c r="C44" s="135"/>
      <c r="D44" s="135"/>
      <c r="E44" s="132"/>
      <c r="F44" s="132"/>
      <c r="G44" s="132"/>
      <c r="H44" s="132"/>
      <c r="I44" s="192"/>
      <c r="J44" s="136"/>
      <c r="K44" s="132"/>
      <c r="L44" s="132"/>
      <c r="M44" s="135"/>
      <c r="N44" s="135"/>
      <c r="O44" s="135"/>
      <c r="P44" s="132"/>
      <c r="Q44" s="132"/>
      <c r="R44" s="132"/>
      <c r="S44" s="132"/>
      <c r="T44" s="132"/>
      <c r="U44" s="132"/>
    </row>
    <row r="45" spans="2:21" s="96" customFormat="1" ht="30" customHeight="1" x14ac:dyDescent="0.2">
      <c r="B45" s="131"/>
      <c r="C45" s="135"/>
      <c r="D45" s="135"/>
      <c r="E45" s="132"/>
      <c r="F45" s="132"/>
      <c r="G45" s="132"/>
      <c r="H45" s="132"/>
      <c r="I45" s="192"/>
      <c r="J45" s="136"/>
      <c r="K45" s="132"/>
      <c r="L45" s="132"/>
      <c r="M45" s="135"/>
      <c r="N45" s="135"/>
      <c r="O45" s="135"/>
      <c r="P45" s="132"/>
      <c r="Q45" s="132"/>
      <c r="R45" s="132"/>
      <c r="S45" s="132"/>
      <c r="T45" s="132"/>
      <c r="U45" s="132"/>
    </row>
    <row r="46" spans="2:21" s="96" customFormat="1" ht="30" customHeight="1" x14ac:dyDescent="0.2">
      <c r="B46" s="131"/>
      <c r="C46" s="135"/>
      <c r="D46" s="135"/>
      <c r="E46" s="132"/>
      <c r="F46" s="132"/>
      <c r="G46" s="132"/>
      <c r="H46" s="132"/>
      <c r="I46" s="192"/>
      <c r="J46" s="136"/>
      <c r="K46" s="132"/>
      <c r="L46" s="132"/>
      <c r="M46" s="135"/>
      <c r="N46" s="135"/>
      <c r="O46" s="135"/>
      <c r="P46" s="132"/>
      <c r="Q46" s="132"/>
      <c r="R46" s="132"/>
      <c r="S46" s="132"/>
      <c r="T46" s="132"/>
      <c r="U46" s="132"/>
    </row>
    <row r="47" spans="2:21" s="96" customFormat="1" ht="30" customHeight="1" x14ac:dyDescent="0.2">
      <c r="B47" s="131"/>
      <c r="C47" s="135"/>
      <c r="D47" s="135"/>
      <c r="E47" s="132"/>
      <c r="F47" s="132"/>
      <c r="G47" s="132"/>
      <c r="H47" s="132"/>
      <c r="I47" s="192"/>
      <c r="J47" s="136"/>
      <c r="K47" s="132"/>
      <c r="L47" s="132"/>
      <c r="M47" s="135"/>
      <c r="N47" s="135"/>
      <c r="O47" s="135"/>
      <c r="P47" s="132"/>
      <c r="Q47" s="132"/>
      <c r="R47" s="132"/>
      <c r="S47" s="132"/>
      <c r="T47" s="132"/>
      <c r="U47" s="132"/>
    </row>
    <row r="48" spans="2:21" s="96" customFormat="1" ht="30" customHeight="1" x14ac:dyDescent="0.2">
      <c r="B48" s="131"/>
      <c r="C48" s="135"/>
      <c r="D48" s="135"/>
      <c r="E48" s="132"/>
      <c r="F48" s="132"/>
      <c r="G48" s="132"/>
      <c r="H48" s="132"/>
      <c r="I48" s="192"/>
      <c r="J48" s="136"/>
      <c r="K48" s="132"/>
      <c r="L48" s="132"/>
      <c r="M48" s="135"/>
      <c r="N48" s="135"/>
      <c r="O48" s="135"/>
      <c r="P48" s="132"/>
      <c r="Q48" s="132"/>
      <c r="R48" s="132"/>
      <c r="S48" s="132"/>
      <c r="T48" s="132"/>
      <c r="U48" s="132"/>
    </row>
    <row r="49" spans="2:21" s="96" customFormat="1" ht="30" customHeight="1" x14ac:dyDescent="0.2">
      <c r="B49" s="131"/>
      <c r="C49" s="135"/>
      <c r="D49" s="135"/>
      <c r="E49" s="132"/>
      <c r="F49" s="132"/>
      <c r="G49" s="132"/>
      <c r="H49" s="132"/>
      <c r="I49" s="192"/>
      <c r="J49" s="136"/>
      <c r="K49" s="132"/>
      <c r="L49" s="132"/>
      <c r="M49" s="135"/>
      <c r="N49" s="135"/>
      <c r="O49" s="135"/>
      <c r="P49" s="132"/>
      <c r="Q49" s="132"/>
      <c r="R49" s="132"/>
      <c r="S49" s="132"/>
      <c r="T49" s="132"/>
      <c r="U49" s="132"/>
    </row>
    <row r="50" spans="2:21" s="96" customFormat="1" ht="30" customHeight="1" x14ac:dyDescent="0.2">
      <c r="B50" s="131"/>
      <c r="C50" s="135"/>
      <c r="D50" s="135"/>
      <c r="E50" s="132"/>
      <c r="F50" s="132"/>
      <c r="G50" s="132"/>
      <c r="H50" s="132"/>
      <c r="I50" s="192"/>
      <c r="J50" s="136"/>
      <c r="K50" s="132"/>
      <c r="L50" s="132"/>
      <c r="M50" s="135"/>
      <c r="N50" s="135"/>
      <c r="O50" s="135"/>
      <c r="P50" s="132"/>
      <c r="Q50" s="132"/>
      <c r="R50" s="132"/>
      <c r="S50" s="132"/>
      <c r="T50" s="132"/>
      <c r="U50" s="132"/>
    </row>
    <row r="51" spans="2:21" s="96" customFormat="1" ht="30" customHeight="1" x14ac:dyDescent="0.2">
      <c r="B51" s="131"/>
      <c r="C51" s="135"/>
      <c r="D51" s="135"/>
      <c r="E51" s="132"/>
      <c r="F51" s="132"/>
      <c r="G51" s="132"/>
      <c r="H51" s="132"/>
      <c r="I51" s="192"/>
      <c r="J51" s="136"/>
      <c r="K51" s="132"/>
      <c r="L51" s="132"/>
      <c r="M51" s="135"/>
      <c r="N51" s="135"/>
      <c r="O51" s="135"/>
      <c r="P51" s="132"/>
      <c r="Q51" s="132"/>
      <c r="R51" s="132"/>
      <c r="S51" s="132"/>
      <c r="T51" s="132"/>
      <c r="U51" s="132"/>
    </row>
    <row r="52" spans="2:21" s="96" customFormat="1" ht="30" customHeight="1" x14ac:dyDescent="0.2">
      <c r="B52" s="131"/>
      <c r="C52" s="135"/>
      <c r="D52" s="135"/>
      <c r="E52" s="132"/>
      <c r="F52" s="132"/>
      <c r="G52" s="132"/>
      <c r="H52" s="132"/>
      <c r="I52" s="192"/>
      <c r="J52" s="136"/>
      <c r="K52" s="132"/>
      <c r="L52" s="132"/>
      <c r="M52" s="135"/>
      <c r="N52" s="135"/>
      <c r="O52" s="135"/>
      <c r="P52" s="132"/>
      <c r="Q52" s="132"/>
      <c r="R52" s="132"/>
      <c r="S52" s="132"/>
      <c r="T52" s="132"/>
      <c r="U52" s="132"/>
    </row>
    <row r="53" spans="2:21" s="96" customFormat="1" ht="30" customHeight="1" x14ac:dyDescent="0.2">
      <c r="B53" s="131"/>
      <c r="C53" s="135"/>
      <c r="D53" s="135"/>
      <c r="E53" s="132"/>
      <c r="F53" s="132"/>
      <c r="G53" s="132"/>
      <c r="H53" s="132"/>
      <c r="I53" s="192"/>
      <c r="J53" s="136"/>
      <c r="K53" s="132"/>
      <c r="L53" s="132"/>
      <c r="M53" s="135"/>
      <c r="N53" s="135"/>
      <c r="O53" s="135"/>
      <c r="P53" s="132"/>
      <c r="Q53" s="132"/>
      <c r="R53" s="132"/>
      <c r="S53" s="132"/>
      <c r="T53" s="132"/>
      <c r="U53" s="132"/>
    </row>
    <row r="54" spans="2:21" s="96" customFormat="1" ht="30" customHeight="1" x14ac:dyDescent="0.2">
      <c r="B54" s="131"/>
      <c r="C54" s="135"/>
      <c r="D54" s="135"/>
      <c r="E54" s="132"/>
      <c r="F54" s="132"/>
      <c r="G54" s="132"/>
      <c r="H54" s="132"/>
      <c r="I54" s="192"/>
      <c r="J54" s="136"/>
      <c r="K54" s="132"/>
      <c r="L54" s="132"/>
      <c r="M54" s="135"/>
      <c r="N54" s="135"/>
      <c r="O54" s="135"/>
      <c r="P54" s="132"/>
      <c r="Q54" s="132"/>
      <c r="R54" s="132"/>
      <c r="S54" s="132"/>
      <c r="T54" s="132"/>
      <c r="U54" s="132"/>
    </row>
    <row r="55" spans="2:21" s="96" customFormat="1" ht="30" customHeight="1" x14ac:dyDescent="0.2">
      <c r="B55" s="131"/>
      <c r="C55" s="135"/>
      <c r="D55" s="135"/>
      <c r="E55" s="132"/>
      <c r="F55" s="132"/>
      <c r="G55" s="132"/>
      <c r="H55" s="132"/>
      <c r="I55" s="192"/>
      <c r="J55" s="136"/>
      <c r="K55" s="132"/>
      <c r="L55" s="132"/>
      <c r="M55" s="135"/>
      <c r="N55" s="135"/>
      <c r="O55" s="135"/>
      <c r="P55" s="132"/>
      <c r="Q55" s="132"/>
      <c r="R55" s="132"/>
      <c r="S55" s="132"/>
      <c r="T55" s="132"/>
      <c r="U55" s="132"/>
    </row>
    <row r="56" spans="2:21" s="96" customFormat="1" ht="30" customHeight="1" x14ac:dyDescent="0.2">
      <c r="B56" s="131"/>
      <c r="C56" s="135"/>
      <c r="D56" s="135"/>
      <c r="E56" s="132"/>
      <c r="F56" s="132"/>
      <c r="G56" s="132"/>
      <c r="H56" s="132"/>
      <c r="I56" s="192"/>
      <c r="J56" s="136"/>
      <c r="K56" s="132"/>
      <c r="L56" s="132"/>
      <c r="M56" s="135"/>
      <c r="N56" s="135"/>
      <c r="O56" s="135"/>
      <c r="P56" s="132"/>
      <c r="Q56" s="132"/>
      <c r="R56" s="132"/>
      <c r="S56" s="132"/>
      <c r="T56" s="132"/>
      <c r="U56" s="132"/>
    </row>
    <row r="57" spans="2:21" s="96" customFormat="1" ht="30" customHeight="1" x14ac:dyDescent="0.2">
      <c r="B57" s="131"/>
      <c r="C57" s="135"/>
      <c r="D57" s="135"/>
      <c r="E57" s="132"/>
      <c r="F57" s="132"/>
      <c r="G57" s="132"/>
      <c r="H57" s="132"/>
      <c r="I57" s="192"/>
      <c r="J57" s="136"/>
      <c r="K57" s="132"/>
      <c r="L57" s="132"/>
      <c r="M57" s="135"/>
      <c r="N57" s="135"/>
      <c r="O57" s="135"/>
      <c r="P57" s="132"/>
      <c r="Q57" s="132"/>
      <c r="R57" s="132"/>
      <c r="S57" s="132"/>
      <c r="T57" s="132"/>
      <c r="U57" s="132"/>
    </row>
    <row r="58" spans="2:21" s="96" customFormat="1" ht="30" customHeight="1" x14ac:dyDescent="0.2">
      <c r="B58" s="131"/>
      <c r="C58" s="135"/>
      <c r="D58" s="135"/>
      <c r="E58" s="132"/>
      <c r="F58" s="132"/>
      <c r="G58" s="132"/>
      <c r="H58" s="132"/>
      <c r="I58" s="192"/>
      <c r="J58" s="136"/>
      <c r="K58" s="132"/>
      <c r="L58" s="132"/>
      <c r="M58" s="135"/>
      <c r="N58" s="135"/>
      <c r="O58" s="135"/>
      <c r="P58" s="132"/>
      <c r="Q58" s="132"/>
      <c r="R58" s="132"/>
      <c r="S58" s="132"/>
      <c r="T58" s="132"/>
      <c r="U58" s="132"/>
    </row>
    <row r="59" spans="2:21" s="96" customFormat="1" ht="30" customHeight="1" x14ac:dyDescent="0.2">
      <c r="B59" s="131"/>
      <c r="C59" s="135"/>
      <c r="D59" s="135"/>
      <c r="E59" s="132"/>
      <c r="F59" s="132"/>
      <c r="G59" s="132"/>
      <c r="H59" s="132"/>
      <c r="I59" s="192"/>
      <c r="J59" s="136"/>
      <c r="K59" s="132"/>
      <c r="L59" s="132"/>
      <c r="M59" s="135"/>
      <c r="N59" s="135"/>
      <c r="O59" s="135"/>
      <c r="P59" s="132"/>
      <c r="Q59" s="132"/>
      <c r="R59" s="132"/>
      <c r="S59" s="132"/>
      <c r="T59" s="132"/>
      <c r="U59" s="132"/>
    </row>
    <row r="60" spans="2:21" s="96" customFormat="1" ht="30" customHeight="1" x14ac:dyDescent="0.2">
      <c r="B60" s="131"/>
      <c r="C60" s="135"/>
      <c r="D60" s="135"/>
      <c r="E60" s="132"/>
      <c r="F60" s="132"/>
      <c r="G60" s="132"/>
      <c r="H60" s="132"/>
      <c r="I60" s="192"/>
      <c r="J60" s="136"/>
      <c r="K60" s="132"/>
      <c r="L60" s="132"/>
      <c r="M60" s="135"/>
      <c r="N60" s="135"/>
      <c r="O60" s="135"/>
      <c r="P60" s="132"/>
      <c r="Q60" s="132"/>
      <c r="R60" s="132"/>
      <c r="S60" s="132"/>
      <c r="T60" s="132"/>
      <c r="U60" s="132"/>
    </row>
    <row r="61" spans="2:21" s="96" customFormat="1" ht="30" customHeight="1" x14ac:dyDescent="0.2">
      <c r="B61" s="131"/>
      <c r="C61" s="135"/>
      <c r="D61" s="135"/>
      <c r="E61" s="132"/>
      <c r="F61" s="132"/>
      <c r="G61" s="132"/>
      <c r="H61" s="132"/>
      <c r="I61" s="192"/>
      <c r="J61" s="136"/>
      <c r="K61" s="132"/>
      <c r="L61" s="132"/>
      <c r="M61" s="135"/>
      <c r="N61" s="135"/>
      <c r="O61" s="135"/>
      <c r="P61" s="132"/>
      <c r="Q61" s="132"/>
      <c r="R61" s="132"/>
      <c r="S61" s="132"/>
      <c r="T61" s="132"/>
      <c r="U61" s="132"/>
    </row>
    <row r="62" spans="2:21" s="96" customFormat="1" ht="30" customHeight="1" x14ac:dyDescent="0.2">
      <c r="B62" s="131"/>
      <c r="C62" s="135"/>
      <c r="D62" s="135"/>
      <c r="E62" s="132"/>
      <c r="F62" s="132"/>
      <c r="G62" s="132"/>
      <c r="H62" s="132"/>
      <c r="I62" s="192"/>
      <c r="J62" s="136"/>
      <c r="K62" s="132"/>
      <c r="L62" s="132"/>
      <c r="M62" s="135"/>
      <c r="N62" s="135"/>
      <c r="O62" s="135"/>
      <c r="P62" s="132"/>
      <c r="Q62" s="132"/>
      <c r="R62" s="132"/>
      <c r="S62" s="132"/>
      <c r="T62" s="132"/>
      <c r="U62" s="132"/>
    </row>
    <row r="63" spans="2:21" s="96" customFormat="1" ht="30" customHeight="1" x14ac:dyDescent="0.2">
      <c r="B63" s="131"/>
      <c r="C63" s="135"/>
      <c r="D63" s="135"/>
      <c r="E63" s="132"/>
      <c r="F63" s="132"/>
      <c r="G63" s="132"/>
      <c r="H63" s="132"/>
      <c r="I63" s="192"/>
      <c r="J63" s="136"/>
      <c r="K63" s="132"/>
      <c r="L63" s="132"/>
      <c r="M63" s="135"/>
      <c r="N63" s="135"/>
      <c r="O63" s="135"/>
      <c r="P63" s="132"/>
      <c r="Q63" s="132"/>
      <c r="R63" s="132"/>
      <c r="S63" s="132"/>
      <c r="T63" s="132"/>
      <c r="U63" s="132"/>
    </row>
    <row r="64" spans="2:21" s="96" customFormat="1" ht="30" customHeight="1" x14ac:dyDescent="0.2">
      <c r="B64" s="131"/>
      <c r="C64" s="135"/>
      <c r="D64" s="135"/>
      <c r="E64" s="132"/>
      <c r="F64" s="132"/>
      <c r="G64" s="132"/>
      <c r="H64" s="132"/>
      <c r="I64" s="192"/>
      <c r="J64" s="136"/>
      <c r="K64" s="132"/>
      <c r="L64" s="132"/>
      <c r="M64" s="135"/>
      <c r="N64" s="135"/>
      <c r="O64" s="135"/>
      <c r="P64" s="132"/>
      <c r="Q64" s="132"/>
      <c r="R64" s="132"/>
      <c r="S64" s="132"/>
      <c r="T64" s="132"/>
      <c r="U64" s="132"/>
    </row>
    <row r="65" spans="2:21" s="96" customFormat="1" ht="30" customHeight="1" x14ac:dyDescent="0.2">
      <c r="B65" s="131"/>
      <c r="C65" s="135"/>
      <c r="D65" s="135"/>
      <c r="E65" s="132"/>
      <c r="F65" s="132"/>
      <c r="G65" s="132"/>
      <c r="H65" s="132"/>
      <c r="I65" s="192"/>
      <c r="J65" s="136"/>
      <c r="K65" s="132"/>
      <c r="L65" s="132"/>
      <c r="M65" s="135"/>
      <c r="N65" s="135"/>
      <c r="O65" s="135"/>
      <c r="P65" s="132"/>
      <c r="Q65" s="132"/>
      <c r="R65" s="132"/>
      <c r="S65" s="132"/>
      <c r="T65" s="132"/>
      <c r="U65" s="132"/>
    </row>
    <row r="66" spans="2:21" s="96" customFormat="1" ht="30" customHeight="1" x14ac:dyDescent="0.2">
      <c r="B66" s="131"/>
      <c r="C66" s="135"/>
      <c r="D66" s="135"/>
      <c r="E66" s="132"/>
      <c r="F66" s="132"/>
      <c r="G66" s="132"/>
      <c r="H66" s="132"/>
      <c r="I66" s="192"/>
      <c r="J66" s="136"/>
      <c r="K66" s="132"/>
      <c r="L66" s="132"/>
      <c r="M66" s="135"/>
      <c r="N66" s="135"/>
      <c r="O66" s="135"/>
      <c r="P66" s="132"/>
      <c r="Q66" s="132"/>
      <c r="R66" s="132"/>
      <c r="S66" s="132"/>
      <c r="T66" s="132"/>
      <c r="U66" s="132"/>
    </row>
    <row r="67" spans="2:21" s="96" customFormat="1" ht="30" customHeight="1" x14ac:dyDescent="0.2">
      <c r="B67" s="131"/>
      <c r="C67" s="135"/>
      <c r="D67" s="135"/>
      <c r="E67" s="132"/>
      <c r="F67" s="132"/>
      <c r="G67" s="132"/>
      <c r="H67" s="132"/>
      <c r="I67" s="192"/>
      <c r="J67" s="136"/>
      <c r="K67" s="132"/>
      <c r="L67" s="132"/>
      <c r="M67" s="135"/>
      <c r="N67" s="135"/>
      <c r="O67" s="135"/>
      <c r="P67" s="132"/>
      <c r="Q67" s="132"/>
      <c r="R67" s="132"/>
      <c r="S67" s="132"/>
      <c r="T67" s="132"/>
      <c r="U67" s="132"/>
    </row>
    <row r="68" spans="2:21" s="96" customFormat="1" ht="30" customHeight="1" x14ac:dyDescent="0.2">
      <c r="B68" s="131"/>
      <c r="C68" s="135"/>
      <c r="D68" s="135"/>
      <c r="E68" s="132"/>
      <c r="F68" s="132"/>
      <c r="G68" s="132"/>
      <c r="H68" s="132"/>
      <c r="I68" s="192"/>
      <c r="J68" s="136"/>
      <c r="K68" s="132"/>
      <c r="L68" s="132"/>
      <c r="M68" s="135"/>
      <c r="N68" s="135"/>
      <c r="O68" s="135"/>
      <c r="P68" s="132"/>
      <c r="Q68" s="132"/>
      <c r="R68" s="132"/>
      <c r="S68" s="132"/>
      <c r="T68" s="132"/>
      <c r="U68" s="132"/>
    </row>
    <row r="69" spans="2:21" s="96" customFormat="1" ht="30" customHeight="1" x14ac:dyDescent="0.2">
      <c r="B69" s="131"/>
      <c r="C69" s="135"/>
      <c r="D69" s="135"/>
      <c r="E69" s="132"/>
      <c r="F69" s="132"/>
      <c r="G69" s="132"/>
      <c r="H69" s="132"/>
      <c r="I69" s="192"/>
      <c r="J69" s="136"/>
      <c r="K69" s="132"/>
      <c r="L69" s="132"/>
      <c r="M69" s="135"/>
      <c r="N69" s="135"/>
      <c r="O69" s="135"/>
      <c r="P69" s="132"/>
      <c r="Q69" s="132"/>
      <c r="R69" s="132"/>
      <c r="S69" s="132"/>
      <c r="T69" s="132"/>
      <c r="U69" s="132"/>
    </row>
    <row r="70" spans="2:21" s="96" customFormat="1" ht="30" customHeight="1" x14ac:dyDescent="0.2">
      <c r="B70" s="131"/>
      <c r="C70" s="135"/>
      <c r="D70" s="135"/>
      <c r="E70" s="132"/>
      <c r="F70" s="132"/>
      <c r="G70" s="132"/>
      <c r="H70" s="132"/>
      <c r="I70" s="192"/>
      <c r="J70" s="136"/>
      <c r="K70" s="132"/>
      <c r="L70" s="132"/>
      <c r="M70" s="135"/>
      <c r="N70" s="135"/>
      <c r="O70" s="135"/>
      <c r="P70" s="132"/>
      <c r="Q70" s="132"/>
      <c r="R70" s="132"/>
      <c r="S70" s="132"/>
      <c r="T70" s="132"/>
      <c r="U70" s="132"/>
    </row>
    <row r="71" spans="2:21" s="96" customFormat="1" ht="30" customHeight="1" x14ac:dyDescent="0.2">
      <c r="B71" s="131"/>
      <c r="C71" s="135"/>
      <c r="D71" s="135"/>
      <c r="E71" s="132"/>
      <c r="F71" s="132"/>
      <c r="G71" s="132"/>
      <c r="H71" s="132"/>
      <c r="I71" s="192"/>
      <c r="J71" s="136"/>
      <c r="K71" s="132"/>
      <c r="L71" s="132"/>
      <c r="M71" s="135"/>
      <c r="N71" s="135"/>
      <c r="O71" s="135"/>
      <c r="P71" s="132"/>
      <c r="Q71" s="132"/>
      <c r="R71" s="132"/>
      <c r="S71" s="132"/>
      <c r="T71" s="132"/>
      <c r="U71" s="132"/>
    </row>
    <row r="72" spans="2:21" s="96" customFormat="1" ht="30" customHeight="1" x14ac:dyDescent="0.2">
      <c r="B72" s="131"/>
      <c r="C72" s="135"/>
      <c r="D72" s="135"/>
      <c r="E72" s="132"/>
      <c r="F72" s="132"/>
      <c r="G72" s="132"/>
      <c r="H72" s="132"/>
      <c r="I72" s="192"/>
      <c r="J72" s="136"/>
      <c r="K72" s="132"/>
      <c r="L72" s="132"/>
      <c r="M72" s="135"/>
      <c r="N72" s="135"/>
      <c r="O72" s="135"/>
      <c r="P72" s="132"/>
      <c r="Q72" s="132"/>
      <c r="R72" s="132"/>
      <c r="S72" s="132"/>
      <c r="T72" s="132"/>
      <c r="U72" s="132"/>
    </row>
    <row r="73" spans="2:21" s="96" customFormat="1" ht="30" customHeight="1" x14ac:dyDescent="0.2">
      <c r="B73" s="131"/>
      <c r="C73" s="135"/>
      <c r="D73" s="135"/>
      <c r="E73" s="132"/>
      <c r="F73" s="132"/>
      <c r="G73" s="132"/>
      <c r="H73" s="132"/>
      <c r="I73" s="192"/>
      <c r="J73" s="136"/>
      <c r="K73" s="132"/>
      <c r="L73" s="132"/>
      <c r="M73" s="135"/>
      <c r="N73" s="135"/>
      <c r="O73" s="135"/>
      <c r="P73" s="132"/>
      <c r="Q73" s="132"/>
      <c r="R73" s="132"/>
      <c r="S73" s="132"/>
      <c r="T73" s="132"/>
      <c r="U73" s="132"/>
    </row>
    <row r="74" spans="2:21" s="96" customFormat="1" ht="30" customHeight="1" x14ac:dyDescent="0.2">
      <c r="B74" s="131"/>
      <c r="C74" s="135"/>
      <c r="D74" s="135"/>
      <c r="E74" s="132"/>
      <c r="F74" s="132"/>
      <c r="G74" s="132"/>
      <c r="H74" s="132"/>
      <c r="I74" s="192"/>
      <c r="J74" s="136"/>
      <c r="K74" s="132"/>
      <c r="L74" s="132"/>
      <c r="M74" s="135"/>
      <c r="N74" s="135"/>
      <c r="O74" s="135"/>
      <c r="P74" s="132"/>
      <c r="Q74" s="132"/>
      <c r="R74" s="132"/>
      <c r="S74" s="132"/>
      <c r="T74" s="132"/>
      <c r="U74" s="132"/>
    </row>
    <row r="75" spans="2:21" s="96" customFormat="1" ht="30" customHeight="1" x14ac:dyDescent="0.2">
      <c r="B75" s="131"/>
      <c r="C75" s="135"/>
      <c r="D75" s="135"/>
      <c r="E75" s="132"/>
      <c r="F75" s="132"/>
      <c r="G75" s="132"/>
      <c r="H75" s="132"/>
      <c r="I75" s="192"/>
      <c r="J75" s="136"/>
      <c r="K75" s="132"/>
      <c r="L75" s="132"/>
      <c r="M75" s="135"/>
      <c r="N75" s="135"/>
      <c r="O75" s="135"/>
      <c r="P75" s="132"/>
      <c r="Q75" s="132"/>
      <c r="R75" s="132"/>
      <c r="S75" s="132"/>
      <c r="T75" s="132"/>
      <c r="U75" s="132"/>
    </row>
    <row r="76" spans="2:21" s="96" customFormat="1" ht="30" customHeight="1" x14ac:dyDescent="0.2">
      <c r="B76" s="131"/>
      <c r="C76" s="135"/>
      <c r="D76" s="135"/>
      <c r="E76" s="132"/>
      <c r="F76" s="132"/>
      <c r="G76" s="132"/>
      <c r="H76" s="132"/>
      <c r="I76" s="192"/>
      <c r="J76" s="136"/>
      <c r="K76" s="132"/>
      <c r="L76" s="132"/>
      <c r="M76" s="135"/>
      <c r="N76" s="135"/>
      <c r="O76" s="135"/>
      <c r="P76" s="132"/>
      <c r="Q76" s="132"/>
      <c r="R76" s="132"/>
      <c r="S76" s="132"/>
      <c r="T76" s="132"/>
      <c r="U76" s="132"/>
    </row>
    <row r="77" spans="2:21" s="96" customFormat="1" ht="30" customHeight="1" x14ac:dyDescent="0.2">
      <c r="B77" s="131"/>
      <c r="C77" s="135"/>
      <c r="D77" s="135"/>
      <c r="E77" s="132"/>
      <c r="F77" s="132"/>
      <c r="G77" s="132"/>
      <c r="H77" s="132"/>
      <c r="I77" s="192"/>
      <c r="J77" s="136"/>
      <c r="K77" s="132"/>
      <c r="L77" s="132"/>
      <c r="M77" s="135"/>
      <c r="N77" s="135"/>
      <c r="O77" s="135"/>
      <c r="P77" s="132"/>
      <c r="Q77" s="132"/>
      <c r="R77" s="132"/>
      <c r="S77" s="132"/>
      <c r="T77" s="132"/>
      <c r="U77" s="132"/>
    </row>
    <row r="78" spans="2:21" s="96" customFormat="1" ht="30" customHeight="1" x14ac:dyDescent="0.2">
      <c r="B78" s="131"/>
      <c r="C78" s="135"/>
      <c r="D78" s="135"/>
      <c r="E78" s="132"/>
      <c r="F78" s="132"/>
      <c r="G78" s="132"/>
      <c r="H78" s="132"/>
      <c r="I78" s="192"/>
      <c r="J78" s="136"/>
      <c r="K78" s="132"/>
      <c r="L78" s="132"/>
      <c r="M78" s="135"/>
      <c r="N78" s="135"/>
      <c r="O78" s="135"/>
      <c r="P78" s="132"/>
      <c r="Q78" s="132"/>
      <c r="R78" s="132"/>
      <c r="S78" s="132"/>
      <c r="T78" s="132"/>
      <c r="U78" s="132"/>
    </row>
    <row r="79" spans="2:21" s="96" customFormat="1" ht="30" customHeight="1" x14ac:dyDescent="0.2">
      <c r="B79" s="131"/>
      <c r="C79" s="135"/>
      <c r="D79" s="135"/>
      <c r="E79" s="132"/>
      <c r="F79" s="132"/>
      <c r="G79" s="132"/>
      <c r="H79" s="132"/>
      <c r="I79" s="192"/>
      <c r="J79" s="136"/>
      <c r="K79" s="132"/>
      <c r="L79" s="132"/>
      <c r="M79" s="135"/>
      <c r="N79" s="135"/>
      <c r="O79" s="135"/>
      <c r="P79" s="132"/>
      <c r="Q79" s="132"/>
      <c r="R79" s="132"/>
      <c r="S79" s="132"/>
      <c r="T79" s="132"/>
      <c r="U79" s="132"/>
    </row>
    <row r="80" spans="2:21" s="96" customFormat="1" ht="30" customHeight="1" x14ac:dyDescent="0.2">
      <c r="B80" s="131"/>
      <c r="C80" s="135"/>
      <c r="D80" s="135"/>
      <c r="E80" s="132"/>
      <c r="F80" s="132"/>
      <c r="G80" s="132"/>
      <c r="H80" s="132"/>
      <c r="I80" s="192"/>
      <c r="J80" s="136"/>
      <c r="K80" s="132"/>
      <c r="L80" s="132"/>
      <c r="M80" s="135"/>
      <c r="N80" s="135"/>
      <c r="O80" s="135"/>
      <c r="P80" s="132"/>
      <c r="Q80" s="132"/>
      <c r="R80" s="132"/>
      <c r="S80" s="132"/>
      <c r="T80" s="132"/>
      <c r="U80" s="132"/>
    </row>
    <row r="81" spans="2:21" s="96" customFormat="1" ht="30" customHeight="1" x14ac:dyDescent="0.2">
      <c r="B81" s="131"/>
      <c r="C81" s="135"/>
      <c r="D81" s="135"/>
      <c r="E81" s="132"/>
      <c r="F81" s="132"/>
      <c r="G81" s="132"/>
      <c r="H81" s="132"/>
      <c r="I81" s="192"/>
      <c r="J81" s="136"/>
      <c r="K81" s="132"/>
      <c r="L81" s="132"/>
      <c r="M81" s="135"/>
      <c r="N81" s="135"/>
      <c r="O81" s="135"/>
      <c r="P81" s="132"/>
      <c r="Q81" s="132"/>
      <c r="R81" s="132"/>
      <c r="S81" s="132"/>
      <c r="T81" s="132"/>
      <c r="U81" s="132"/>
    </row>
    <row r="82" spans="2:21" s="96" customFormat="1" ht="30" customHeight="1" x14ac:dyDescent="0.2">
      <c r="B82" s="131"/>
      <c r="C82" s="135"/>
      <c r="D82" s="135"/>
      <c r="E82" s="132"/>
      <c r="F82" s="132"/>
      <c r="G82" s="132"/>
      <c r="H82" s="132"/>
      <c r="I82" s="192"/>
      <c r="J82" s="136"/>
      <c r="K82" s="132"/>
      <c r="L82" s="132"/>
      <c r="M82" s="135"/>
      <c r="N82" s="135"/>
      <c r="O82" s="135"/>
      <c r="P82" s="132"/>
      <c r="Q82" s="132"/>
      <c r="R82" s="132"/>
      <c r="S82" s="132"/>
      <c r="T82" s="132"/>
      <c r="U82" s="132"/>
    </row>
    <row r="83" spans="2:21" s="96" customFormat="1" ht="30" customHeight="1" x14ac:dyDescent="0.2">
      <c r="B83" s="131"/>
      <c r="C83" s="135"/>
      <c r="D83" s="135"/>
      <c r="E83" s="132"/>
      <c r="F83" s="132"/>
      <c r="G83" s="132"/>
      <c r="H83" s="132"/>
      <c r="I83" s="192"/>
      <c r="J83" s="136"/>
      <c r="K83" s="132"/>
      <c r="L83" s="132"/>
      <c r="M83" s="135"/>
      <c r="N83" s="135"/>
      <c r="O83" s="135"/>
      <c r="P83" s="132"/>
      <c r="Q83" s="132"/>
      <c r="R83" s="132"/>
      <c r="S83" s="132"/>
      <c r="T83" s="132"/>
      <c r="U83" s="132"/>
    </row>
    <row r="84" spans="2:21" s="96" customFormat="1" ht="30" customHeight="1" x14ac:dyDescent="0.2">
      <c r="B84" s="131"/>
      <c r="C84" s="135"/>
      <c r="D84" s="135"/>
      <c r="E84" s="132"/>
      <c r="F84" s="132"/>
      <c r="G84" s="132"/>
      <c r="H84" s="132"/>
      <c r="I84" s="192"/>
      <c r="J84" s="136"/>
      <c r="K84" s="132"/>
      <c r="L84" s="132"/>
      <c r="M84" s="135"/>
      <c r="N84" s="135"/>
      <c r="O84" s="135"/>
      <c r="P84" s="132"/>
      <c r="Q84" s="132"/>
      <c r="R84" s="132"/>
      <c r="S84" s="132"/>
      <c r="T84" s="132"/>
      <c r="U84" s="132"/>
    </row>
    <row r="85" spans="2:21" s="96" customFormat="1" ht="30" customHeight="1" x14ac:dyDescent="0.2">
      <c r="B85" s="131"/>
      <c r="C85" s="135"/>
      <c r="D85" s="135"/>
      <c r="E85" s="132"/>
      <c r="F85" s="132"/>
      <c r="G85" s="132"/>
      <c r="H85" s="132"/>
      <c r="I85" s="192"/>
      <c r="J85" s="136"/>
      <c r="K85" s="132"/>
      <c r="L85" s="132"/>
      <c r="M85" s="135"/>
      <c r="N85" s="135"/>
      <c r="O85" s="135"/>
      <c r="P85" s="132"/>
      <c r="Q85" s="132"/>
      <c r="R85" s="132"/>
      <c r="S85" s="132"/>
      <c r="T85" s="132"/>
      <c r="U85" s="132"/>
    </row>
    <row r="86" spans="2:21" s="96" customFormat="1" ht="30" customHeight="1" x14ac:dyDescent="0.2">
      <c r="B86" s="131"/>
      <c r="C86" s="135"/>
      <c r="D86" s="135"/>
      <c r="E86" s="132"/>
      <c r="F86" s="132"/>
      <c r="G86" s="132"/>
      <c r="H86" s="132"/>
      <c r="I86" s="192"/>
      <c r="J86" s="136"/>
      <c r="K86" s="132"/>
      <c r="L86" s="132"/>
      <c r="M86" s="135"/>
      <c r="N86" s="135"/>
      <c r="O86" s="135"/>
      <c r="P86" s="132"/>
      <c r="Q86" s="132"/>
      <c r="R86" s="132"/>
      <c r="S86" s="132"/>
      <c r="T86" s="132"/>
      <c r="U86" s="132"/>
    </row>
    <row r="87" spans="2:21" s="96" customFormat="1" ht="30" customHeight="1" x14ac:dyDescent="0.2">
      <c r="B87" s="131"/>
      <c r="C87" s="135"/>
      <c r="D87" s="135"/>
      <c r="E87" s="132"/>
      <c r="F87" s="132"/>
      <c r="G87" s="132"/>
      <c r="H87" s="132"/>
      <c r="I87" s="192"/>
      <c r="J87" s="136"/>
      <c r="K87" s="132"/>
      <c r="L87" s="132"/>
      <c r="M87" s="135"/>
      <c r="N87" s="135"/>
      <c r="O87" s="135"/>
      <c r="P87" s="132"/>
      <c r="Q87" s="132"/>
      <c r="R87" s="132"/>
      <c r="S87" s="132"/>
      <c r="T87" s="132"/>
      <c r="U87" s="132"/>
    </row>
    <row r="88" spans="2:21" s="96" customFormat="1" ht="30" customHeight="1" x14ac:dyDescent="0.2">
      <c r="B88" s="131"/>
      <c r="C88" s="135"/>
      <c r="D88" s="135"/>
      <c r="E88" s="132"/>
      <c r="F88" s="132"/>
      <c r="G88" s="132"/>
      <c r="H88" s="132"/>
      <c r="I88" s="192"/>
      <c r="J88" s="136"/>
      <c r="K88" s="132"/>
      <c r="L88" s="132"/>
      <c r="M88" s="135"/>
      <c r="N88" s="135"/>
      <c r="O88" s="135"/>
      <c r="P88" s="132"/>
      <c r="Q88" s="132"/>
      <c r="R88" s="132"/>
      <c r="S88" s="132"/>
      <c r="T88" s="132"/>
      <c r="U88" s="132"/>
    </row>
    <row r="89" spans="2:21" s="96" customFormat="1" ht="30" customHeight="1" x14ac:dyDescent="0.2">
      <c r="B89" s="131"/>
      <c r="C89" s="135"/>
      <c r="D89" s="135"/>
      <c r="E89" s="132"/>
      <c r="F89" s="132"/>
      <c r="G89" s="132"/>
      <c r="H89" s="132"/>
      <c r="I89" s="192"/>
      <c r="J89" s="136"/>
      <c r="K89" s="132"/>
      <c r="L89" s="132"/>
      <c r="M89" s="135"/>
      <c r="N89" s="135"/>
      <c r="O89" s="135"/>
      <c r="P89" s="132"/>
      <c r="Q89" s="132"/>
      <c r="R89" s="132"/>
      <c r="S89" s="132"/>
      <c r="T89" s="132"/>
      <c r="U89" s="132"/>
    </row>
    <row r="90" spans="2:21" s="96" customFormat="1" ht="30" customHeight="1" x14ac:dyDescent="0.2">
      <c r="B90" s="131"/>
      <c r="C90" s="135"/>
      <c r="D90" s="135"/>
      <c r="E90" s="132"/>
      <c r="F90" s="132"/>
      <c r="G90" s="132"/>
      <c r="H90" s="132"/>
      <c r="I90" s="192"/>
      <c r="J90" s="136"/>
      <c r="K90" s="132"/>
      <c r="L90" s="132"/>
      <c r="M90" s="135"/>
      <c r="N90" s="135"/>
      <c r="O90" s="135"/>
      <c r="P90" s="132"/>
      <c r="Q90" s="132"/>
      <c r="R90" s="132"/>
      <c r="S90" s="132"/>
      <c r="T90" s="132"/>
      <c r="U90" s="132"/>
    </row>
    <row r="91" spans="2:21" s="96" customFormat="1" ht="30" customHeight="1" x14ac:dyDescent="0.2">
      <c r="B91" s="131"/>
      <c r="C91" s="135"/>
      <c r="D91" s="135"/>
      <c r="E91" s="132"/>
      <c r="F91" s="132"/>
      <c r="G91" s="132"/>
      <c r="H91" s="132"/>
      <c r="I91" s="192"/>
      <c r="J91" s="136"/>
      <c r="K91" s="132"/>
      <c r="L91" s="132"/>
      <c r="M91" s="135"/>
      <c r="N91" s="135"/>
      <c r="O91" s="135"/>
      <c r="P91" s="132"/>
      <c r="Q91" s="132"/>
      <c r="R91" s="132"/>
      <c r="S91" s="132"/>
      <c r="T91" s="132"/>
      <c r="U91" s="132"/>
    </row>
    <row r="92" spans="2:21" s="96" customFormat="1" ht="30" customHeight="1" x14ac:dyDescent="0.2">
      <c r="B92" s="131"/>
      <c r="C92" s="135"/>
      <c r="D92" s="135"/>
      <c r="E92" s="132"/>
      <c r="F92" s="132"/>
      <c r="G92" s="132"/>
      <c r="H92" s="132"/>
      <c r="I92" s="192"/>
      <c r="J92" s="136"/>
      <c r="K92" s="132"/>
      <c r="L92" s="132"/>
      <c r="M92" s="135"/>
      <c r="N92" s="135"/>
      <c r="O92" s="135"/>
      <c r="P92" s="132"/>
      <c r="Q92" s="132"/>
      <c r="R92" s="132"/>
      <c r="S92" s="132"/>
      <c r="T92" s="132"/>
      <c r="U92" s="132"/>
    </row>
    <row r="93" spans="2:21" s="96" customFormat="1" ht="30" customHeight="1" x14ac:dyDescent="0.2">
      <c r="B93" s="131"/>
      <c r="C93" s="135"/>
      <c r="D93" s="135"/>
      <c r="E93" s="132"/>
      <c r="F93" s="132"/>
      <c r="G93" s="132"/>
      <c r="H93" s="132"/>
      <c r="I93" s="192"/>
      <c r="J93" s="136"/>
      <c r="K93" s="132"/>
      <c r="L93" s="132"/>
      <c r="M93" s="135"/>
      <c r="N93" s="135"/>
      <c r="O93" s="135"/>
      <c r="P93" s="132"/>
      <c r="Q93" s="132"/>
      <c r="R93" s="132"/>
      <c r="S93" s="132"/>
      <c r="T93" s="132"/>
      <c r="U93" s="132"/>
    </row>
    <row r="94" spans="2:21" s="96" customFormat="1" ht="30" customHeight="1" x14ac:dyDescent="0.2">
      <c r="B94" s="131"/>
      <c r="C94" s="135"/>
      <c r="D94" s="135"/>
      <c r="E94" s="132"/>
      <c r="F94" s="132"/>
      <c r="G94" s="132"/>
      <c r="H94" s="132"/>
      <c r="I94" s="192"/>
      <c r="J94" s="136"/>
      <c r="K94" s="132"/>
      <c r="L94" s="132"/>
      <c r="M94" s="135"/>
      <c r="N94" s="135"/>
      <c r="O94" s="135"/>
      <c r="P94" s="132"/>
      <c r="Q94" s="132"/>
      <c r="R94" s="132"/>
      <c r="S94" s="132"/>
      <c r="T94" s="132"/>
      <c r="U94" s="132"/>
    </row>
    <row r="95" spans="2:21" s="96" customFormat="1" ht="30" customHeight="1" x14ac:dyDescent="0.2">
      <c r="B95" s="131"/>
      <c r="C95" s="135"/>
      <c r="D95" s="135"/>
      <c r="E95" s="132"/>
      <c r="F95" s="132"/>
      <c r="G95" s="132"/>
      <c r="H95" s="132"/>
      <c r="I95" s="192"/>
      <c r="J95" s="136"/>
      <c r="K95" s="132"/>
      <c r="L95" s="132"/>
      <c r="M95" s="135"/>
      <c r="N95" s="135"/>
      <c r="O95" s="135"/>
      <c r="P95" s="132"/>
      <c r="Q95" s="132"/>
      <c r="R95" s="132"/>
      <c r="S95" s="132"/>
      <c r="T95" s="132"/>
      <c r="U95" s="132"/>
    </row>
    <row r="96" spans="2:21" s="96" customFormat="1" ht="30" customHeight="1" x14ac:dyDescent="0.2">
      <c r="B96" s="131"/>
      <c r="C96" s="135"/>
      <c r="D96" s="135"/>
      <c r="E96" s="132"/>
      <c r="F96" s="132"/>
      <c r="G96" s="132"/>
      <c r="H96" s="132"/>
      <c r="I96" s="192"/>
      <c r="J96" s="136"/>
      <c r="K96" s="132"/>
      <c r="L96" s="132"/>
      <c r="M96" s="135"/>
      <c r="N96" s="135"/>
      <c r="O96" s="135"/>
      <c r="P96" s="132"/>
      <c r="Q96" s="132"/>
      <c r="R96" s="132"/>
      <c r="S96" s="132"/>
      <c r="T96" s="132"/>
      <c r="U96" s="132"/>
    </row>
    <row r="97" spans="2:21" s="96" customFormat="1" ht="30" customHeight="1" x14ac:dyDescent="0.2">
      <c r="B97" s="131"/>
      <c r="C97" s="135"/>
      <c r="D97" s="135"/>
      <c r="E97" s="132"/>
      <c r="F97" s="132"/>
      <c r="G97" s="132"/>
      <c r="H97" s="132"/>
      <c r="I97" s="192"/>
      <c r="J97" s="136"/>
      <c r="K97" s="132"/>
      <c r="L97" s="132"/>
      <c r="M97" s="135"/>
      <c r="N97" s="135"/>
      <c r="O97" s="135"/>
      <c r="P97" s="132"/>
      <c r="Q97" s="132"/>
      <c r="R97" s="132"/>
      <c r="S97" s="132"/>
      <c r="T97" s="132"/>
      <c r="U97" s="132"/>
    </row>
    <row r="98" spans="2:21" s="96" customFormat="1" ht="30" customHeight="1" x14ac:dyDescent="0.2">
      <c r="B98" s="131"/>
      <c r="C98" s="135"/>
      <c r="D98" s="135"/>
      <c r="E98" s="132"/>
      <c r="F98" s="132"/>
      <c r="G98" s="132"/>
      <c r="H98" s="132"/>
      <c r="I98" s="192"/>
      <c r="J98" s="136"/>
      <c r="K98" s="132"/>
      <c r="L98" s="132"/>
      <c r="M98" s="135"/>
      <c r="N98" s="135"/>
      <c r="O98" s="135"/>
      <c r="P98" s="132"/>
      <c r="Q98" s="132"/>
      <c r="R98" s="132"/>
      <c r="S98" s="132"/>
      <c r="T98" s="132"/>
      <c r="U98" s="132"/>
    </row>
    <row r="99" spans="2:21" s="96" customFormat="1" ht="30" customHeight="1" x14ac:dyDescent="0.2">
      <c r="B99" s="131"/>
      <c r="C99" s="108"/>
      <c r="D99" s="108"/>
      <c r="E99" s="132"/>
      <c r="F99" s="132"/>
      <c r="G99" s="132"/>
      <c r="H99" s="132"/>
      <c r="I99" s="193"/>
      <c r="J99" s="134"/>
      <c r="K99" s="132"/>
      <c r="L99" s="132"/>
      <c r="M99" s="135"/>
      <c r="N99" s="135"/>
      <c r="O99" s="135"/>
      <c r="P99" s="132"/>
      <c r="Q99" s="132"/>
      <c r="R99" s="132"/>
      <c r="S99" s="132"/>
      <c r="T99" s="132"/>
      <c r="U99" s="132"/>
    </row>
    <row r="100" spans="2:21" s="96" customFormat="1" ht="30" customHeight="1" x14ac:dyDescent="0.2">
      <c r="B100" s="131"/>
      <c r="C100" s="108"/>
      <c r="D100" s="108"/>
      <c r="E100" s="132"/>
      <c r="F100" s="132"/>
      <c r="G100" s="132"/>
      <c r="H100" s="132"/>
      <c r="I100" s="193"/>
      <c r="J100" s="134"/>
      <c r="K100" s="132"/>
      <c r="L100" s="132"/>
      <c r="M100" s="135"/>
      <c r="N100" s="135"/>
      <c r="O100" s="135"/>
      <c r="P100" s="132"/>
      <c r="Q100" s="132"/>
      <c r="R100" s="132"/>
      <c r="S100" s="132"/>
      <c r="T100" s="132"/>
      <c r="U100" s="132"/>
    </row>
    <row r="101" spans="2:21" s="96" customFormat="1" ht="30" customHeight="1" x14ac:dyDescent="0.2">
      <c r="B101" s="131"/>
      <c r="C101" s="108"/>
      <c r="D101" s="108"/>
      <c r="E101" s="132"/>
      <c r="F101" s="132"/>
      <c r="G101" s="132"/>
      <c r="H101" s="132"/>
      <c r="I101" s="193"/>
      <c r="J101" s="134"/>
      <c r="K101" s="132"/>
      <c r="L101" s="132"/>
      <c r="M101" s="135"/>
      <c r="N101" s="135"/>
      <c r="O101" s="135"/>
      <c r="P101" s="132"/>
      <c r="Q101" s="132"/>
      <c r="R101" s="132"/>
      <c r="S101" s="132"/>
      <c r="T101" s="132"/>
      <c r="U101" s="132"/>
    </row>
    <row r="102" spans="2:21" s="96" customFormat="1" ht="30" customHeight="1" x14ac:dyDescent="0.2">
      <c r="B102" s="131"/>
      <c r="C102" s="108"/>
      <c r="D102" s="108"/>
      <c r="E102" s="132"/>
      <c r="F102" s="132"/>
      <c r="G102" s="132"/>
      <c r="H102" s="132"/>
      <c r="I102" s="193"/>
      <c r="J102" s="134"/>
      <c r="K102" s="132"/>
      <c r="L102" s="132"/>
      <c r="M102" s="135"/>
      <c r="N102" s="135"/>
      <c r="O102" s="135"/>
      <c r="P102" s="132"/>
      <c r="Q102" s="132"/>
      <c r="R102" s="132"/>
      <c r="S102" s="132"/>
      <c r="T102" s="132"/>
      <c r="U102" s="132"/>
    </row>
    <row r="103" spans="2:21" s="146" customFormat="1" ht="30" customHeight="1" x14ac:dyDescent="0.2">
      <c r="B103" s="131"/>
      <c r="C103" s="108"/>
      <c r="D103" s="108"/>
      <c r="E103" s="132"/>
      <c r="F103" s="132"/>
      <c r="G103" s="132"/>
      <c r="H103" s="132"/>
      <c r="I103" s="193"/>
      <c r="J103" s="134"/>
      <c r="K103" s="132"/>
      <c r="L103" s="132"/>
      <c r="M103" s="135"/>
      <c r="N103" s="135"/>
      <c r="O103" s="135"/>
      <c r="P103" s="145"/>
      <c r="Q103" s="145"/>
      <c r="R103" s="145"/>
      <c r="S103" s="145"/>
      <c r="T103" s="145"/>
      <c r="U103" s="145"/>
    </row>
    <row r="104" spans="2:21" s="146" customFormat="1" ht="30" customHeight="1" x14ac:dyDescent="0.2">
      <c r="B104" s="131"/>
      <c r="C104" s="108"/>
      <c r="D104" s="108"/>
      <c r="E104" s="132"/>
      <c r="F104" s="132"/>
      <c r="G104" s="132"/>
      <c r="H104" s="132"/>
      <c r="I104" s="193"/>
      <c r="J104" s="134"/>
      <c r="K104" s="132"/>
      <c r="L104" s="132"/>
      <c r="M104" s="135"/>
      <c r="N104" s="135"/>
      <c r="O104" s="135"/>
      <c r="P104" s="145"/>
      <c r="Q104" s="145"/>
      <c r="R104" s="145"/>
      <c r="S104" s="145"/>
      <c r="T104" s="145"/>
      <c r="U104" s="145"/>
    </row>
    <row r="105" spans="2:21" s="146" customFormat="1" ht="30" customHeight="1" x14ac:dyDescent="0.2">
      <c r="B105" s="131"/>
      <c r="C105" s="135"/>
      <c r="D105" s="130"/>
      <c r="E105" s="132"/>
      <c r="F105" s="132"/>
      <c r="G105" s="132"/>
      <c r="H105" s="132"/>
      <c r="I105" s="194"/>
      <c r="J105" s="134"/>
      <c r="K105" s="132"/>
      <c r="L105" s="132"/>
      <c r="M105" s="135"/>
      <c r="N105" s="135"/>
      <c r="O105" s="135"/>
      <c r="P105" s="145"/>
      <c r="Q105" s="145"/>
      <c r="R105" s="145"/>
      <c r="S105" s="145"/>
      <c r="T105" s="145"/>
      <c r="U105" s="145"/>
    </row>
    <row r="106" spans="2:21" s="146" customFormat="1" ht="30" customHeight="1" x14ac:dyDescent="0.2">
      <c r="B106" s="131"/>
      <c r="C106" s="135"/>
      <c r="D106" s="130"/>
      <c r="E106" s="132"/>
      <c r="F106" s="132"/>
      <c r="G106" s="132"/>
      <c r="H106" s="132"/>
      <c r="I106" s="194"/>
      <c r="J106" s="134"/>
      <c r="K106" s="132"/>
      <c r="L106" s="132"/>
      <c r="M106" s="135"/>
      <c r="N106" s="135"/>
      <c r="O106" s="135"/>
      <c r="P106" s="145"/>
      <c r="Q106" s="145"/>
      <c r="R106" s="145"/>
      <c r="S106" s="145"/>
      <c r="T106" s="145"/>
      <c r="U106" s="145"/>
    </row>
  </sheetData>
  <mergeCells count="8">
    <mergeCell ref="B2:B3"/>
    <mergeCell ref="C2:J2"/>
    <mergeCell ref="K2:K11"/>
    <mergeCell ref="C3:J3"/>
    <mergeCell ref="B4:D4"/>
    <mergeCell ref="C5:C6"/>
    <mergeCell ref="C7:C8"/>
    <mergeCell ref="C9:C10"/>
  </mergeCells>
  <hyperlinks>
    <hyperlink ref="C2" location="Samf16" display="← Till sammanställningen" xr:uid="{4D2D7808-B953-4F32-8E99-D74157CC4024}"/>
    <hyperlink ref="C1" location="Översikt!A1" display="← Till Översikt" xr:uid="{187D64A2-822B-429C-A5A9-210052376552}"/>
  </hyperlinks>
  <pageMargins left="0.25" right="0.25" top="0.75" bottom="0.75" header="0.3" footer="0.3"/>
  <pageSetup paperSize="9" scale="93" fitToWidth="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DCF1B-638D-4AB3-8E3F-CAC34C4BD762}">
  <sheetPr codeName="Sheet20">
    <tabColor theme="4" tint="0.59999389629810485"/>
  </sheetPr>
  <dimension ref="B1:U102"/>
  <sheetViews>
    <sheetView showGridLines="0" zoomScaleNormal="100" zoomScaleSheetLayoutView="106" workbookViewId="0">
      <pane ySplit="1" topLeftCell="A2" activePane="bottomLeft" state="frozen"/>
      <selection pane="bottomLeft" activeCell="F18" sqref="F18"/>
    </sheetView>
  </sheetViews>
  <sheetFormatPr defaultRowHeight="30" customHeight="1" x14ac:dyDescent="0.2"/>
  <cols>
    <col min="1" max="1" width="3" style="95" customWidth="1"/>
    <col min="2" max="2" width="6.85546875" style="131" customWidth="1"/>
    <col min="3" max="3" width="54.42578125" style="135" customWidth="1"/>
    <col min="4" max="4" width="37.85546875" style="145" bestFit="1" customWidth="1"/>
    <col min="5" max="5" width="12.140625" style="132" customWidth="1"/>
    <col min="6" max="6" width="25.85546875" style="132" customWidth="1"/>
    <col min="7" max="17" width="12.140625" style="135" customWidth="1"/>
    <col min="18" max="21" width="9.140625" style="135"/>
    <col min="22" max="256" width="9.140625" style="95"/>
    <col min="257" max="257" width="3" style="95" customWidth="1"/>
    <col min="258" max="258" width="6.85546875" style="95" customWidth="1"/>
    <col min="259" max="259" width="54.42578125" style="95" customWidth="1"/>
    <col min="260" max="260" width="37.85546875" style="95" bestFit="1" customWidth="1"/>
    <col min="261" max="261" width="12.140625" style="95" customWidth="1"/>
    <col min="262" max="262" width="25.85546875" style="95" customWidth="1"/>
    <col min="263" max="273" width="12.140625" style="95" customWidth="1"/>
    <col min="274" max="512" width="9.140625" style="95"/>
    <col min="513" max="513" width="3" style="95" customWidth="1"/>
    <col min="514" max="514" width="6.85546875" style="95" customWidth="1"/>
    <col min="515" max="515" width="54.42578125" style="95" customWidth="1"/>
    <col min="516" max="516" width="37.85546875" style="95" bestFit="1" customWidth="1"/>
    <col min="517" max="517" width="12.140625" style="95" customWidth="1"/>
    <col min="518" max="518" width="25.85546875" style="95" customWidth="1"/>
    <col min="519" max="529" width="12.140625" style="95" customWidth="1"/>
    <col min="530" max="768" width="9.140625" style="95"/>
    <col min="769" max="769" width="3" style="95" customWidth="1"/>
    <col min="770" max="770" width="6.85546875" style="95" customWidth="1"/>
    <col min="771" max="771" width="54.42578125" style="95" customWidth="1"/>
    <col min="772" max="772" width="37.85546875" style="95" bestFit="1" customWidth="1"/>
    <col min="773" max="773" width="12.140625" style="95" customWidth="1"/>
    <col min="774" max="774" width="25.85546875" style="95" customWidth="1"/>
    <col min="775" max="785" width="12.140625" style="95" customWidth="1"/>
    <col min="786" max="1024" width="9.140625" style="95"/>
    <col min="1025" max="1025" width="3" style="95" customWidth="1"/>
    <col min="1026" max="1026" width="6.85546875" style="95" customWidth="1"/>
    <col min="1027" max="1027" width="54.42578125" style="95" customWidth="1"/>
    <col min="1028" max="1028" width="37.85546875" style="95" bestFit="1" customWidth="1"/>
    <col min="1029" max="1029" width="12.140625" style="95" customWidth="1"/>
    <col min="1030" max="1030" width="25.85546875" style="95" customWidth="1"/>
    <col min="1031" max="1041" width="12.140625" style="95" customWidth="1"/>
    <col min="1042" max="1280" width="9.140625" style="95"/>
    <col min="1281" max="1281" width="3" style="95" customWidth="1"/>
    <col min="1282" max="1282" width="6.85546875" style="95" customWidth="1"/>
    <col min="1283" max="1283" width="54.42578125" style="95" customWidth="1"/>
    <col min="1284" max="1284" width="37.85546875" style="95" bestFit="1" customWidth="1"/>
    <col min="1285" max="1285" width="12.140625" style="95" customWidth="1"/>
    <col min="1286" max="1286" width="25.85546875" style="95" customWidth="1"/>
    <col min="1287" max="1297" width="12.140625" style="95" customWidth="1"/>
    <col min="1298" max="1536" width="9.140625" style="95"/>
    <col min="1537" max="1537" width="3" style="95" customWidth="1"/>
    <col min="1538" max="1538" width="6.85546875" style="95" customWidth="1"/>
    <col min="1539" max="1539" width="54.42578125" style="95" customWidth="1"/>
    <col min="1540" max="1540" width="37.85546875" style="95" bestFit="1" customWidth="1"/>
    <col min="1541" max="1541" width="12.140625" style="95" customWidth="1"/>
    <col min="1542" max="1542" width="25.85546875" style="95" customWidth="1"/>
    <col min="1543" max="1553" width="12.140625" style="95" customWidth="1"/>
    <col min="1554" max="1792" width="9.140625" style="95"/>
    <col min="1793" max="1793" width="3" style="95" customWidth="1"/>
    <col min="1794" max="1794" width="6.85546875" style="95" customWidth="1"/>
    <col min="1795" max="1795" width="54.42578125" style="95" customWidth="1"/>
    <col min="1796" max="1796" width="37.85546875" style="95" bestFit="1" customWidth="1"/>
    <col min="1797" max="1797" width="12.140625" style="95" customWidth="1"/>
    <col min="1798" max="1798" width="25.85546875" style="95" customWidth="1"/>
    <col min="1799" max="1809" width="12.140625" style="95" customWidth="1"/>
    <col min="1810" max="2048" width="9.140625" style="95"/>
    <col min="2049" max="2049" width="3" style="95" customWidth="1"/>
    <col min="2050" max="2050" width="6.85546875" style="95" customWidth="1"/>
    <col min="2051" max="2051" width="54.42578125" style="95" customWidth="1"/>
    <col min="2052" max="2052" width="37.85546875" style="95" bestFit="1" customWidth="1"/>
    <col min="2053" max="2053" width="12.140625" style="95" customWidth="1"/>
    <col min="2054" max="2054" width="25.85546875" style="95" customWidth="1"/>
    <col min="2055" max="2065" width="12.140625" style="95" customWidth="1"/>
    <col min="2066" max="2304" width="9.140625" style="95"/>
    <col min="2305" max="2305" width="3" style="95" customWidth="1"/>
    <col min="2306" max="2306" width="6.85546875" style="95" customWidth="1"/>
    <col min="2307" max="2307" width="54.42578125" style="95" customWidth="1"/>
    <col min="2308" max="2308" width="37.85546875" style="95" bestFit="1" customWidth="1"/>
    <col min="2309" max="2309" width="12.140625" style="95" customWidth="1"/>
    <col min="2310" max="2310" width="25.85546875" style="95" customWidth="1"/>
    <col min="2311" max="2321" width="12.140625" style="95" customWidth="1"/>
    <col min="2322" max="2560" width="9.140625" style="95"/>
    <col min="2561" max="2561" width="3" style="95" customWidth="1"/>
    <col min="2562" max="2562" width="6.85546875" style="95" customWidth="1"/>
    <col min="2563" max="2563" width="54.42578125" style="95" customWidth="1"/>
    <col min="2564" max="2564" width="37.85546875" style="95" bestFit="1" customWidth="1"/>
    <col min="2565" max="2565" width="12.140625" style="95" customWidth="1"/>
    <col min="2566" max="2566" width="25.85546875" style="95" customWidth="1"/>
    <col min="2567" max="2577" width="12.140625" style="95" customWidth="1"/>
    <col min="2578" max="2816" width="9.140625" style="95"/>
    <col min="2817" max="2817" width="3" style="95" customWidth="1"/>
    <col min="2818" max="2818" width="6.85546875" style="95" customWidth="1"/>
    <col min="2819" max="2819" width="54.42578125" style="95" customWidth="1"/>
    <col min="2820" max="2820" width="37.85546875" style="95" bestFit="1" customWidth="1"/>
    <col min="2821" max="2821" width="12.140625" style="95" customWidth="1"/>
    <col min="2822" max="2822" width="25.85546875" style="95" customWidth="1"/>
    <col min="2823" max="2833" width="12.140625" style="95" customWidth="1"/>
    <col min="2834" max="3072" width="9.140625" style="95"/>
    <col min="3073" max="3073" width="3" style="95" customWidth="1"/>
    <col min="3074" max="3074" width="6.85546875" style="95" customWidth="1"/>
    <col min="3075" max="3075" width="54.42578125" style="95" customWidth="1"/>
    <col min="3076" max="3076" width="37.85546875" style="95" bestFit="1" customWidth="1"/>
    <col min="3077" max="3077" width="12.140625" style="95" customWidth="1"/>
    <col min="3078" max="3078" width="25.85546875" style="95" customWidth="1"/>
    <col min="3079" max="3089" width="12.140625" style="95" customWidth="1"/>
    <col min="3090" max="3328" width="9.140625" style="95"/>
    <col min="3329" max="3329" width="3" style="95" customWidth="1"/>
    <col min="3330" max="3330" width="6.85546875" style="95" customWidth="1"/>
    <col min="3331" max="3331" width="54.42578125" style="95" customWidth="1"/>
    <col min="3332" max="3332" width="37.85546875" style="95" bestFit="1" customWidth="1"/>
    <col min="3333" max="3333" width="12.140625" style="95" customWidth="1"/>
    <col min="3334" max="3334" width="25.85546875" style="95" customWidth="1"/>
    <col min="3335" max="3345" width="12.140625" style="95" customWidth="1"/>
    <col min="3346" max="3584" width="9.140625" style="95"/>
    <col min="3585" max="3585" width="3" style="95" customWidth="1"/>
    <col min="3586" max="3586" width="6.85546875" style="95" customWidth="1"/>
    <col min="3587" max="3587" width="54.42578125" style="95" customWidth="1"/>
    <col min="3588" max="3588" width="37.85546875" style="95" bestFit="1" customWidth="1"/>
    <col min="3589" max="3589" width="12.140625" style="95" customWidth="1"/>
    <col min="3590" max="3590" width="25.85546875" style="95" customWidth="1"/>
    <col min="3591" max="3601" width="12.140625" style="95" customWidth="1"/>
    <col min="3602" max="3840" width="9.140625" style="95"/>
    <col min="3841" max="3841" width="3" style="95" customWidth="1"/>
    <col min="3842" max="3842" width="6.85546875" style="95" customWidth="1"/>
    <col min="3843" max="3843" width="54.42578125" style="95" customWidth="1"/>
    <col min="3844" max="3844" width="37.85546875" style="95" bestFit="1" customWidth="1"/>
    <col min="3845" max="3845" width="12.140625" style="95" customWidth="1"/>
    <col min="3846" max="3846" width="25.85546875" style="95" customWidth="1"/>
    <col min="3847" max="3857" width="12.140625" style="95" customWidth="1"/>
    <col min="3858" max="4096" width="9.140625" style="95"/>
    <col min="4097" max="4097" width="3" style="95" customWidth="1"/>
    <col min="4098" max="4098" width="6.85546875" style="95" customWidth="1"/>
    <col min="4099" max="4099" width="54.42578125" style="95" customWidth="1"/>
    <col min="4100" max="4100" width="37.85546875" style="95" bestFit="1" customWidth="1"/>
    <col min="4101" max="4101" width="12.140625" style="95" customWidth="1"/>
    <col min="4102" max="4102" width="25.85546875" style="95" customWidth="1"/>
    <col min="4103" max="4113" width="12.140625" style="95" customWidth="1"/>
    <col min="4114" max="4352" width="9.140625" style="95"/>
    <col min="4353" max="4353" width="3" style="95" customWidth="1"/>
    <col min="4354" max="4354" width="6.85546875" style="95" customWidth="1"/>
    <col min="4355" max="4355" width="54.42578125" style="95" customWidth="1"/>
    <col min="4356" max="4356" width="37.85546875" style="95" bestFit="1" customWidth="1"/>
    <col min="4357" max="4357" width="12.140625" style="95" customWidth="1"/>
    <col min="4358" max="4358" width="25.85546875" style="95" customWidth="1"/>
    <col min="4359" max="4369" width="12.140625" style="95" customWidth="1"/>
    <col min="4370" max="4608" width="9.140625" style="95"/>
    <col min="4609" max="4609" width="3" style="95" customWidth="1"/>
    <col min="4610" max="4610" width="6.85546875" style="95" customWidth="1"/>
    <col min="4611" max="4611" width="54.42578125" style="95" customWidth="1"/>
    <col min="4612" max="4612" width="37.85546875" style="95" bestFit="1" customWidth="1"/>
    <col min="4613" max="4613" width="12.140625" style="95" customWidth="1"/>
    <col min="4614" max="4614" width="25.85546875" style="95" customWidth="1"/>
    <col min="4615" max="4625" width="12.140625" style="95" customWidth="1"/>
    <col min="4626" max="4864" width="9.140625" style="95"/>
    <col min="4865" max="4865" width="3" style="95" customWidth="1"/>
    <col min="4866" max="4866" width="6.85546875" style="95" customWidth="1"/>
    <col min="4867" max="4867" width="54.42578125" style="95" customWidth="1"/>
    <col min="4868" max="4868" width="37.85546875" style="95" bestFit="1" customWidth="1"/>
    <col min="4869" max="4869" width="12.140625" style="95" customWidth="1"/>
    <col min="4870" max="4870" width="25.85546875" style="95" customWidth="1"/>
    <col min="4871" max="4881" width="12.140625" style="95" customWidth="1"/>
    <col min="4882" max="5120" width="9.140625" style="95"/>
    <col min="5121" max="5121" width="3" style="95" customWidth="1"/>
    <col min="5122" max="5122" width="6.85546875" style="95" customWidth="1"/>
    <col min="5123" max="5123" width="54.42578125" style="95" customWidth="1"/>
    <col min="5124" max="5124" width="37.85546875" style="95" bestFit="1" customWidth="1"/>
    <col min="5125" max="5125" width="12.140625" style="95" customWidth="1"/>
    <col min="5126" max="5126" width="25.85546875" style="95" customWidth="1"/>
    <col min="5127" max="5137" width="12.140625" style="95" customWidth="1"/>
    <col min="5138" max="5376" width="9.140625" style="95"/>
    <col min="5377" max="5377" width="3" style="95" customWidth="1"/>
    <col min="5378" max="5378" width="6.85546875" style="95" customWidth="1"/>
    <col min="5379" max="5379" width="54.42578125" style="95" customWidth="1"/>
    <col min="5380" max="5380" width="37.85546875" style="95" bestFit="1" customWidth="1"/>
    <col min="5381" max="5381" width="12.140625" style="95" customWidth="1"/>
    <col min="5382" max="5382" width="25.85546875" style="95" customWidth="1"/>
    <col min="5383" max="5393" width="12.140625" style="95" customWidth="1"/>
    <col min="5394" max="5632" width="9.140625" style="95"/>
    <col min="5633" max="5633" width="3" style="95" customWidth="1"/>
    <col min="5634" max="5634" width="6.85546875" style="95" customWidth="1"/>
    <col min="5635" max="5635" width="54.42578125" style="95" customWidth="1"/>
    <col min="5636" max="5636" width="37.85546875" style="95" bestFit="1" customWidth="1"/>
    <col min="5637" max="5637" width="12.140625" style="95" customWidth="1"/>
    <col min="5638" max="5638" width="25.85546875" style="95" customWidth="1"/>
    <col min="5639" max="5649" width="12.140625" style="95" customWidth="1"/>
    <col min="5650" max="5888" width="9.140625" style="95"/>
    <col min="5889" max="5889" width="3" style="95" customWidth="1"/>
    <col min="5890" max="5890" width="6.85546875" style="95" customWidth="1"/>
    <col min="5891" max="5891" width="54.42578125" style="95" customWidth="1"/>
    <col min="5892" max="5892" width="37.85546875" style="95" bestFit="1" customWidth="1"/>
    <col min="5893" max="5893" width="12.140625" style="95" customWidth="1"/>
    <col min="5894" max="5894" width="25.85546875" style="95" customWidth="1"/>
    <col min="5895" max="5905" width="12.140625" style="95" customWidth="1"/>
    <col min="5906" max="6144" width="9.140625" style="95"/>
    <col min="6145" max="6145" width="3" style="95" customWidth="1"/>
    <col min="6146" max="6146" width="6.85546875" style="95" customWidth="1"/>
    <col min="6147" max="6147" width="54.42578125" style="95" customWidth="1"/>
    <col min="6148" max="6148" width="37.85546875" style="95" bestFit="1" customWidth="1"/>
    <col min="6149" max="6149" width="12.140625" style="95" customWidth="1"/>
    <col min="6150" max="6150" width="25.85546875" style="95" customWidth="1"/>
    <col min="6151" max="6161" width="12.140625" style="95" customWidth="1"/>
    <col min="6162" max="6400" width="9.140625" style="95"/>
    <col min="6401" max="6401" width="3" style="95" customWidth="1"/>
    <col min="6402" max="6402" width="6.85546875" style="95" customWidth="1"/>
    <col min="6403" max="6403" width="54.42578125" style="95" customWidth="1"/>
    <col min="6404" max="6404" width="37.85546875" style="95" bestFit="1" customWidth="1"/>
    <col min="6405" max="6405" width="12.140625" style="95" customWidth="1"/>
    <col min="6406" max="6406" width="25.85546875" style="95" customWidth="1"/>
    <col min="6407" max="6417" width="12.140625" style="95" customWidth="1"/>
    <col min="6418" max="6656" width="9.140625" style="95"/>
    <col min="6657" max="6657" width="3" style="95" customWidth="1"/>
    <col min="6658" max="6658" width="6.85546875" style="95" customWidth="1"/>
    <col min="6659" max="6659" width="54.42578125" style="95" customWidth="1"/>
    <col min="6660" max="6660" width="37.85546875" style="95" bestFit="1" customWidth="1"/>
    <col min="6661" max="6661" width="12.140625" style="95" customWidth="1"/>
    <col min="6662" max="6662" width="25.85546875" style="95" customWidth="1"/>
    <col min="6663" max="6673" width="12.140625" style="95" customWidth="1"/>
    <col min="6674" max="6912" width="9.140625" style="95"/>
    <col min="6913" max="6913" width="3" style="95" customWidth="1"/>
    <col min="6914" max="6914" width="6.85546875" style="95" customWidth="1"/>
    <col min="6915" max="6915" width="54.42578125" style="95" customWidth="1"/>
    <col min="6916" max="6916" width="37.85546875" style="95" bestFit="1" customWidth="1"/>
    <col min="6917" max="6917" width="12.140625" style="95" customWidth="1"/>
    <col min="6918" max="6918" width="25.85546875" style="95" customWidth="1"/>
    <col min="6919" max="6929" width="12.140625" style="95" customWidth="1"/>
    <col min="6930" max="7168" width="9.140625" style="95"/>
    <col min="7169" max="7169" width="3" style="95" customWidth="1"/>
    <col min="7170" max="7170" width="6.85546875" style="95" customWidth="1"/>
    <col min="7171" max="7171" width="54.42578125" style="95" customWidth="1"/>
    <col min="7172" max="7172" width="37.85546875" style="95" bestFit="1" customWidth="1"/>
    <col min="7173" max="7173" width="12.140625" style="95" customWidth="1"/>
    <col min="7174" max="7174" width="25.85546875" style="95" customWidth="1"/>
    <col min="7175" max="7185" width="12.140625" style="95" customWidth="1"/>
    <col min="7186" max="7424" width="9.140625" style="95"/>
    <col min="7425" max="7425" width="3" style="95" customWidth="1"/>
    <col min="7426" max="7426" width="6.85546875" style="95" customWidth="1"/>
    <col min="7427" max="7427" width="54.42578125" style="95" customWidth="1"/>
    <col min="7428" max="7428" width="37.85546875" style="95" bestFit="1" customWidth="1"/>
    <col min="7429" max="7429" width="12.140625" style="95" customWidth="1"/>
    <col min="7430" max="7430" width="25.85546875" style="95" customWidth="1"/>
    <col min="7431" max="7441" width="12.140625" style="95" customWidth="1"/>
    <col min="7442" max="7680" width="9.140625" style="95"/>
    <col min="7681" max="7681" width="3" style="95" customWidth="1"/>
    <col min="7682" max="7682" width="6.85546875" style="95" customWidth="1"/>
    <col min="7683" max="7683" width="54.42578125" style="95" customWidth="1"/>
    <col min="7684" max="7684" width="37.85546875" style="95" bestFit="1" customWidth="1"/>
    <col min="7685" max="7685" width="12.140625" style="95" customWidth="1"/>
    <col min="7686" max="7686" width="25.85546875" style="95" customWidth="1"/>
    <col min="7687" max="7697" width="12.140625" style="95" customWidth="1"/>
    <col min="7698" max="7936" width="9.140625" style="95"/>
    <col min="7937" max="7937" width="3" style="95" customWidth="1"/>
    <col min="7938" max="7938" width="6.85546875" style="95" customWidth="1"/>
    <col min="7939" max="7939" width="54.42578125" style="95" customWidth="1"/>
    <col min="7940" max="7940" width="37.85546875" style="95" bestFit="1" customWidth="1"/>
    <col min="7941" max="7941" width="12.140625" style="95" customWidth="1"/>
    <col min="7942" max="7942" width="25.85546875" style="95" customWidth="1"/>
    <col min="7943" max="7953" width="12.140625" style="95" customWidth="1"/>
    <col min="7954" max="8192" width="9.140625" style="95"/>
    <col min="8193" max="8193" width="3" style="95" customWidth="1"/>
    <col min="8194" max="8194" width="6.85546875" style="95" customWidth="1"/>
    <col min="8195" max="8195" width="54.42578125" style="95" customWidth="1"/>
    <col min="8196" max="8196" width="37.85546875" style="95" bestFit="1" customWidth="1"/>
    <col min="8197" max="8197" width="12.140625" style="95" customWidth="1"/>
    <col min="8198" max="8198" width="25.85546875" style="95" customWidth="1"/>
    <col min="8199" max="8209" width="12.140625" style="95" customWidth="1"/>
    <col min="8210" max="8448" width="9.140625" style="95"/>
    <col min="8449" max="8449" width="3" style="95" customWidth="1"/>
    <col min="8450" max="8450" width="6.85546875" style="95" customWidth="1"/>
    <col min="8451" max="8451" width="54.42578125" style="95" customWidth="1"/>
    <col min="8452" max="8452" width="37.85546875" style="95" bestFit="1" customWidth="1"/>
    <col min="8453" max="8453" width="12.140625" style="95" customWidth="1"/>
    <col min="8454" max="8454" width="25.85546875" style="95" customWidth="1"/>
    <col min="8455" max="8465" width="12.140625" style="95" customWidth="1"/>
    <col min="8466" max="8704" width="9.140625" style="95"/>
    <col min="8705" max="8705" width="3" style="95" customWidth="1"/>
    <col min="8706" max="8706" width="6.85546875" style="95" customWidth="1"/>
    <col min="8707" max="8707" width="54.42578125" style="95" customWidth="1"/>
    <col min="8708" max="8708" width="37.85546875" style="95" bestFit="1" customWidth="1"/>
    <col min="8709" max="8709" width="12.140625" style="95" customWidth="1"/>
    <col min="8710" max="8710" width="25.85546875" style="95" customWidth="1"/>
    <col min="8711" max="8721" width="12.140625" style="95" customWidth="1"/>
    <col min="8722" max="8960" width="9.140625" style="95"/>
    <col min="8961" max="8961" width="3" style="95" customWidth="1"/>
    <col min="8962" max="8962" width="6.85546875" style="95" customWidth="1"/>
    <col min="8963" max="8963" width="54.42578125" style="95" customWidth="1"/>
    <col min="8964" max="8964" width="37.85546875" style="95" bestFit="1" customWidth="1"/>
    <col min="8965" max="8965" width="12.140625" style="95" customWidth="1"/>
    <col min="8966" max="8966" width="25.85546875" style="95" customWidth="1"/>
    <col min="8967" max="8977" width="12.140625" style="95" customWidth="1"/>
    <col min="8978" max="9216" width="9.140625" style="95"/>
    <col min="9217" max="9217" width="3" style="95" customWidth="1"/>
    <col min="9218" max="9218" width="6.85546875" style="95" customWidth="1"/>
    <col min="9219" max="9219" width="54.42578125" style="95" customWidth="1"/>
    <col min="9220" max="9220" width="37.85546875" style="95" bestFit="1" customWidth="1"/>
    <col min="9221" max="9221" width="12.140625" style="95" customWidth="1"/>
    <col min="9222" max="9222" width="25.85546875" style="95" customWidth="1"/>
    <col min="9223" max="9233" width="12.140625" style="95" customWidth="1"/>
    <col min="9234" max="9472" width="9.140625" style="95"/>
    <col min="9473" max="9473" width="3" style="95" customWidth="1"/>
    <col min="9474" max="9474" width="6.85546875" style="95" customWidth="1"/>
    <col min="9475" max="9475" width="54.42578125" style="95" customWidth="1"/>
    <col min="9476" max="9476" width="37.85546875" style="95" bestFit="1" customWidth="1"/>
    <col min="9477" max="9477" width="12.140625" style="95" customWidth="1"/>
    <col min="9478" max="9478" width="25.85546875" style="95" customWidth="1"/>
    <col min="9479" max="9489" width="12.140625" style="95" customWidth="1"/>
    <col min="9490" max="9728" width="9.140625" style="95"/>
    <col min="9729" max="9729" width="3" style="95" customWidth="1"/>
    <col min="9730" max="9730" width="6.85546875" style="95" customWidth="1"/>
    <col min="9731" max="9731" width="54.42578125" style="95" customWidth="1"/>
    <col min="9732" max="9732" width="37.85546875" style="95" bestFit="1" customWidth="1"/>
    <col min="9733" max="9733" width="12.140625" style="95" customWidth="1"/>
    <col min="9734" max="9734" width="25.85546875" style="95" customWidth="1"/>
    <col min="9735" max="9745" width="12.140625" style="95" customWidth="1"/>
    <col min="9746" max="9984" width="9.140625" style="95"/>
    <col min="9985" max="9985" width="3" style="95" customWidth="1"/>
    <col min="9986" max="9986" width="6.85546875" style="95" customWidth="1"/>
    <col min="9987" max="9987" width="54.42578125" style="95" customWidth="1"/>
    <col min="9988" max="9988" width="37.85546875" style="95" bestFit="1" customWidth="1"/>
    <col min="9989" max="9989" width="12.140625" style="95" customWidth="1"/>
    <col min="9990" max="9990" width="25.85546875" style="95" customWidth="1"/>
    <col min="9991" max="10001" width="12.140625" style="95" customWidth="1"/>
    <col min="10002" max="10240" width="9.140625" style="95"/>
    <col min="10241" max="10241" width="3" style="95" customWidth="1"/>
    <col min="10242" max="10242" width="6.85546875" style="95" customWidth="1"/>
    <col min="10243" max="10243" width="54.42578125" style="95" customWidth="1"/>
    <col min="10244" max="10244" width="37.85546875" style="95" bestFit="1" customWidth="1"/>
    <col min="10245" max="10245" width="12.140625" style="95" customWidth="1"/>
    <col min="10246" max="10246" width="25.85546875" style="95" customWidth="1"/>
    <col min="10247" max="10257" width="12.140625" style="95" customWidth="1"/>
    <col min="10258" max="10496" width="9.140625" style="95"/>
    <col min="10497" max="10497" width="3" style="95" customWidth="1"/>
    <col min="10498" max="10498" width="6.85546875" style="95" customWidth="1"/>
    <col min="10499" max="10499" width="54.42578125" style="95" customWidth="1"/>
    <col min="10500" max="10500" width="37.85546875" style="95" bestFit="1" customWidth="1"/>
    <col min="10501" max="10501" width="12.140625" style="95" customWidth="1"/>
    <col min="10502" max="10502" width="25.85546875" style="95" customWidth="1"/>
    <col min="10503" max="10513" width="12.140625" style="95" customWidth="1"/>
    <col min="10514" max="10752" width="9.140625" style="95"/>
    <col min="10753" max="10753" width="3" style="95" customWidth="1"/>
    <col min="10754" max="10754" width="6.85546875" style="95" customWidth="1"/>
    <col min="10755" max="10755" width="54.42578125" style="95" customWidth="1"/>
    <col min="10756" max="10756" width="37.85546875" style="95" bestFit="1" customWidth="1"/>
    <col min="10757" max="10757" width="12.140625" style="95" customWidth="1"/>
    <col min="10758" max="10758" width="25.85546875" style="95" customWidth="1"/>
    <col min="10759" max="10769" width="12.140625" style="95" customWidth="1"/>
    <col min="10770" max="11008" width="9.140625" style="95"/>
    <col min="11009" max="11009" width="3" style="95" customWidth="1"/>
    <col min="11010" max="11010" width="6.85546875" style="95" customWidth="1"/>
    <col min="11011" max="11011" width="54.42578125" style="95" customWidth="1"/>
    <col min="11012" max="11012" width="37.85546875" style="95" bestFit="1" customWidth="1"/>
    <col min="11013" max="11013" width="12.140625" style="95" customWidth="1"/>
    <col min="11014" max="11014" width="25.85546875" style="95" customWidth="1"/>
    <col min="11015" max="11025" width="12.140625" style="95" customWidth="1"/>
    <col min="11026" max="11264" width="9.140625" style="95"/>
    <col min="11265" max="11265" width="3" style="95" customWidth="1"/>
    <col min="11266" max="11266" width="6.85546875" style="95" customWidth="1"/>
    <col min="11267" max="11267" width="54.42578125" style="95" customWidth="1"/>
    <col min="11268" max="11268" width="37.85546875" style="95" bestFit="1" customWidth="1"/>
    <col min="11269" max="11269" width="12.140625" style="95" customWidth="1"/>
    <col min="11270" max="11270" width="25.85546875" style="95" customWidth="1"/>
    <col min="11271" max="11281" width="12.140625" style="95" customWidth="1"/>
    <col min="11282" max="11520" width="9.140625" style="95"/>
    <col min="11521" max="11521" width="3" style="95" customWidth="1"/>
    <col min="11522" max="11522" width="6.85546875" style="95" customWidth="1"/>
    <col min="11523" max="11523" width="54.42578125" style="95" customWidth="1"/>
    <col min="11524" max="11524" width="37.85546875" style="95" bestFit="1" customWidth="1"/>
    <col min="11525" max="11525" width="12.140625" style="95" customWidth="1"/>
    <col min="11526" max="11526" width="25.85546875" style="95" customWidth="1"/>
    <col min="11527" max="11537" width="12.140625" style="95" customWidth="1"/>
    <col min="11538" max="11776" width="9.140625" style="95"/>
    <col min="11777" max="11777" width="3" style="95" customWidth="1"/>
    <col min="11778" max="11778" width="6.85546875" style="95" customWidth="1"/>
    <col min="11779" max="11779" width="54.42578125" style="95" customWidth="1"/>
    <col min="11780" max="11780" width="37.85546875" style="95" bestFit="1" customWidth="1"/>
    <col min="11781" max="11781" width="12.140625" style="95" customWidth="1"/>
    <col min="11782" max="11782" width="25.85546875" style="95" customWidth="1"/>
    <col min="11783" max="11793" width="12.140625" style="95" customWidth="1"/>
    <col min="11794" max="12032" width="9.140625" style="95"/>
    <col min="12033" max="12033" width="3" style="95" customWidth="1"/>
    <col min="12034" max="12034" width="6.85546875" style="95" customWidth="1"/>
    <col min="12035" max="12035" width="54.42578125" style="95" customWidth="1"/>
    <col min="12036" max="12036" width="37.85546875" style="95" bestFit="1" customWidth="1"/>
    <col min="12037" max="12037" width="12.140625" style="95" customWidth="1"/>
    <col min="12038" max="12038" width="25.85546875" style="95" customWidth="1"/>
    <col min="12039" max="12049" width="12.140625" style="95" customWidth="1"/>
    <col min="12050" max="12288" width="9.140625" style="95"/>
    <col min="12289" max="12289" width="3" style="95" customWidth="1"/>
    <col min="12290" max="12290" width="6.85546875" style="95" customWidth="1"/>
    <col min="12291" max="12291" width="54.42578125" style="95" customWidth="1"/>
    <col min="12292" max="12292" width="37.85546875" style="95" bestFit="1" customWidth="1"/>
    <col min="12293" max="12293" width="12.140625" style="95" customWidth="1"/>
    <col min="12294" max="12294" width="25.85546875" style="95" customWidth="1"/>
    <col min="12295" max="12305" width="12.140625" style="95" customWidth="1"/>
    <col min="12306" max="12544" width="9.140625" style="95"/>
    <col min="12545" max="12545" width="3" style="95" customWidth="1"/>
    <col min="12546" max="12546" width="6.85546875" style="95" customWidth="1"/>
    <col min="12547" max="12547" width="54.42578125" style="95" customWidth="1"/>
    <col min="12548" max="12548" width="37.85546875" style="95" bestFit="1" customWidth="1"/>
    <col min="12549" max="12549" width="12.140625" style="95" customWidth="1"/>
    <col min="12550" max="12550" width="25.85546875" style="95" customWidth="1"/>
    <col min="12551" max="12561" width="12.140625" style="95" customWidth="1"/>
    <col min="12562" max="12800" width="9.140625" style="95"/>
    <col min="12801" max="12801" width="3" style="95" customWidth="1"/>
    <col min="12802" max="12802" width="6.85546875" style="95" customWidth="1"/>
    <col min="12803" max="12803" width="54.42578125" style="95" customWidth="1"/>
    <col min="12804" max="12804" width="37.85546875" style="95" bestFit="1" customWidth="1"/>
    <col min="12805" max="12805" width="12.140625" style="95" customWidth="1"/>
    <col min="12806" max="12806" width="25.85546875" style="95" customWidth="1"/>
    <col min="12807" max="12817" width="12.140625" style="95" customWidth="1"/>
    <col min="12818" max="13056" width="9.140625" style="95"/>
    <col min="13057" max="13057" width="3" style="95" customWidth="1"/>
    <col min="13058" max="13058" width="6.85546875" style="95" customWidth="1"/>
    <col min="13059" max="13059" width="54.42578125" style="95" customWidth="1"/>
    <col min="13060" max="13060" width="37.85546875" style="95" bestFit="1" customWidth="1"/>
    <col min="13061" max="13061" width="12.140625" style="95" customWidth="1"/>
    <col min="13062" max="13062" width="25.85546875" style="95" customWidth="1"/>
    <col min="13063" max="13073" width="12.140625" style="95" customWidth="1"/>
    <col min="13074" max="13312" width="9.140625" style="95"/>
    <col min="13313" max="13313" width="3" style="95" customWidth="1"/>
    <col min="13314" max="13314" width="6.85546875" style="95" customWidth="1"/>
    <col min="13315" max="13315" width="54.42578125" style="95" customWidth="1"/>
    <col min="13316" max="13316" width="37.85546875" style="95" bestFit="1" customWidth="1"/>
    <col min="13317" max="13317" width="12.140625" style="95" customWidth="1"/>
    <col min="13318" max="13318" width="25.85546875" style="95" customWidth="1"/>
    <col min="13319" max="13329" width="12.140625" style="95" customWidth="1"/>
    <col min="13330" max="13568" width="9.140625" style="95"/>
    <col min="13569" max="13569" width="3" style="95" customWidth="1"/>
    <col min="13570" max="13570" width="6.85546875" style="95" customWidth="1"/>
    <col min="13571" max="13571" width="54.42578125" style="95" customWidth="1"/>
    <col min="13572" max="13572" width="37.85546875" style="95" bestFit="1" customWidth="1"/>
    <col min="13573" max="13573" width="12.140625" style="95" customWidth="1"/>
    <col min="13574" max="13574" width="25.85546875" style="95" customWidth="1"/>
    <col min="13575" max="13585" width="12.140625" style="95" customWidth="1"/>
    <col min="13586" max="13824" width="9.140625" style="95"/>
    <col min="13825" max="13825" width="3" style="95" customWidth="1"/>
    <col min="13826" max="13826" width="6.85546875" style="95" customWidth="1"/>
    <col min="13827" max="13827" width="54.42578125" style="95" customWidth="1"/>
    <col min="13828" max="13828" width="37.85546875" style="95" bestFit="1" customWidth="1"/>
    <col min="13829" max="13829" width="12.140625" style="95" customWidth="1"/>
    <col min="13830" max="13830" width="25.85546875" style="95" customWidth="1"/>
    <col min="13831" max="13841" width="12.140625" style="95" customWidth="1"/>
    <col min="13842" max="14080" width="9.140625" style="95"/>
    <col min="14081" max="14081" width="3" style="95" customWidth="1"/>
    <col min="14082" max="14082" width="6.85546875" style="95" customWidth="1"/>
    <col min="14083" max="14083" width="54.42578125" style="95" customWidth="1"/>
    <col min="14084" max="14084" width="37.85546875" style="95" bestFit="1" customWidth="1"/>
    <col min="14085" max="14085" width="12.140625" style="95" customWidth="1"/>
    <col min="14086" max="14086" width="25.85546875" style="95" customWidth="1"/>
    <col min="14087" max="14097" width="12.140625" style="95" customWidth="1"/>
    <col min="14098" max="14336" width="9.140625" style="95"/>
    <col min="14337" max="14337" width="3" style="95" customWidth="1"/>
    <col min="14338" max="14338" width="6.85546875" style="95" customWidth="1"/>
    <col min="14339" max="14339" width="54.42578125" style="95" customWidth="1"/>
    <col min="14340" max="14340" width="37.85546875" style="95" bestFit="1" customWidth="1"/>
    <col min="14341" max="14341" width="12.140625" style="95" customWidth="1"/>
    <col min="14342" max="14342" width="25.85546875" style="95" customWidth="1"/>
    <col min="14343" max="14353" width="12.140625" style="95" customWidth="1"/>
    <col min="14354" max="14592" width="9.140625" style="95"/>
    <col min="14593" max="14593" width="3" style="95" customWidth="1"/>
    <col min="14594" max="14594" width="6.85546875" style="95" customWidth="1"/>
    <col min="14595" max="14595" width="54.42578125" style="95" customWidth="1"/>
    <col min="14596" max="14596" width="37.85546875" style="95" bestFit="1" customWidth="1"/>
    <col min="14597" max="14597" width="12.140625" style="95" customWidth="1"/>
    <col min="14598" max="14598" width="25.85546875" style="95" customWidth="1"/>
    <col min="14599" max="14609" width="12.140625" style="95" customWidth="1"/>
    <col min="14610" max="14848" width="9.140625" style="95"/>
    <col min="14849" max="14849" width="3" style="95" customWidth="1"/>
    <col min="14850" max="14850" width="6.85546875" style="95" customWidth="1"/>
    <col min="14851" max="14851" width="54.42578125" style="95" customWidth="1"/>
    <col min="14852" max="14852" width="37.85546875" style="95" bestFit="1" customWidth="1"/>
    <col min="14853" max="14853" width="12.140625" style="95" customWidth="1"/>
    <col min="14854" max="14854" width="25.85546875" style="95" customWidth="1"/>
    <col min="14855" max="14865" width="12.140625" style="95" customWidth="1"/>
    <col min="14866" max="15104" width="9.140625" style="95"/>
    <col min="15105" max="15105" width="3" style="95" customWidth="1"/>
    <col min="15106" max="15106" width="6.85546875" style="95" customWidth="1"/>
    <col min="15107" max="15107" width="54.42578125" style="95" customWidth="1"/>
    <col min="15108" max="15108" width="37.85546875" style="95" bestFit="1" customWidth="1"/>
    <col min="15109" max="15109" width="12.140625" style="95" customWidth="1"/>
    <col min="15110" max="15110" width="25.85546875" style="95" customWidth="1"/>
    <col min="15111" max="15121" width="12.140625" style="95" customWidth="1"/>
    <col min="15122" max="15360" width="9.140625" style="95"/>
    <col min="15361" max="15361" width="3" style="95" customWidth="1"/>
    <col min="15362" max="15362" width="6.85546875" style="95" customWidth="1"/>
    <col min="15363" max="15363" width="54.42578125" style="95" customWidth="1"/>
    <col min="15364" max="15364" width="37.85546875" style="95" bestFit="1" customWidth="1"/>
    <col min="15365" max="15365" width="12.140625" style="95" customWidth="1"/>
    <col min="15366" max="15366" width="25.85546875" style="95" customWidth="1"/>
    <col min="15367" max="15377" width="12.140625" style="95" customWidth="1"/>
    <col min="15378" max="15616" width="9.140625" style="95"/>
    <col min="15617" max="15617" width="3" style="95" customWidth="1"/>
    <col min="15618" max="15618" width="6.85546875" style="95" customWidth="1"/>
    <col min="15619" max="15619" width="54.42578125" style="95" customWidth="1"/>
    <col min="15620" max="15620" width="37.85546875" style="95" bestFit="1" customWidth="1"/>
    <col min="15621" max="15621" width="12.140625" style="95" customWidth="1"/>
    <col min="15622" max="15622" width="25.85546875" style="95" customWidth="1"/>
    <col min="15623" max="15633" width="12.140625" style="95" customWidth="1"/>
    <col min="15634" max="15872" width="9.140625" style="95"/>
    <col min="15873" max="15873" width="3" style="95" customWidth="1"/>
    <col min="15874" max="15874" width="6.85546875" style="95" customWidth="1"/>
    <col min="15875" max="15875" width="54.42578125" style="95" customWidth="1"/>
    <col min="15876" max="15876" width="37.85546875" style="95" bestFit="1" customWidth="1"/>
    <col min="15877" max="15877" width="12.140625" style="95" customWidth="1"/>
    <col min="15878" max="15878" width="25.85546875" style="95" customWidth="1"/>
    <col min="15879" max="15889" width="12.140625" style="95" customWidth="1"/>
    <col min="15890" max="16128" width="9.140625" style="95"/>
    <col min="16129" max="16129" width="3" style="95" customWidth="1"/>
    <col min="16130" max="16130" width="6.85546875" style="95" customWidth="1"/>
    <col min="16131" max="16131" width="54.42578125" style="95" customWidth="1"/>
    <col min="16132" max="16132" width="37.85546875" style="95" bestFit="1" customWidth="1"/>
    <col min="16133" max="16133" width="12.140625" style="95" customWidth="1"/>
    <col min="16134" max="16134" width="25.85546875" style="95" customWidth="1"/>
    <col min="16135" max="16145" width="12.140625" style="95" customWidth="1"/>
    <col min="16146" max="16384" width="9.140625" style="95"/>
  </cols>
  <sheetData>
    <row r="1" spans="2:21" ht="34.15" customHeight="1" x14ac:dyDescent="0.2">
      <c r="B1" s="93"/>
      <c r="C1" s="94" t="s">
        <v>39</v>
      </c>
      <c r="D1" s="146"/>
      <c r="E1" s="96"/>
      <c r="F1" s="96"/>
      <c r="G1" s="95"/>
      <c r="H1" s="95"/>
      <c r="I1" s="95"/>
      <c r="J1" s="95"/>
      <c r="K1" s="95"/>
      <c r="L1" s="95"/>
      <c r="M1" s="95"/>
      <c r="N1" s="95"/>
      <c r="O1" s="95"/>
      <c r="P1" s="95"/>
      <c r="Q1" s="95"/>
      <c r="R1" s="95"/>
      <c r="S1" s="95"/>
      <c r="T1" s="95"/>
      <c r="U1" s="95"/>
    </row>
    <row r="2" spans="2:21" ht="24" customHeight="1" x14ac:dyDescent="0.2">
      <c r="B2" s="296" t="str">
        <f>Översikt!$B$19</f>
        <v>A 17</v>
      </c>
      <c r="C2" s="289" t="s">
        <v>40</v>
      </c>
      <c r="D2" s="289"/>
      <c r="E2" s="298"/>
      <c r="F2" s="299"/>
    </row>
    <row r="3" spans="2:21" ht="24" customHeight="1" x14ac:dyDescent="0.2">
      <c r="B3" s="296"/>
      <c r="C3" s="297" t="s">
        <v>168</v>
      </c>
      <c r="D3" s="297"/>
      <c r="E3" s="300"/>
      <c r="F3" s="299"/>
    </row>
    <row r="4" spans="2:21" ht="12" x14ac:dyDescent="0.2">
      <c r="B4" s="284" t="s">
        <v>34</v>
      </c>
      <c r="C4" s="285"/>
      <c r="D4" s="150" t="s">
        <v>38</v>
      </c>
      <c r="E4" s="300"/>
      <c r="F4" s="299"/>
    </row>
    <row r="5" spans="2:21" ht="35.25" customHeight="1" x14ac:dyDescent="0.2">
      <c r="B5" s="110" t="str">
        <f>Översikt!$B$19&amp;"."&amp;ROW()-4</f>
        <v>A 17.1</v>
      </c>
      <c r="C5" s="185" t="s">
        <v>169</v>
      </c>
      <c r="D5" s="186" t="s">
        <v>170</v>
      </c>
      <c r="E5" s="300"/>
      <c r="F5" s="299"/>
    </row>
    <row r="6" spans="2:21" s="96" customFormat="1" ht="37.5" customHeight="1" x14ac:dyDescent="0.2">
      <c r="B6" s="110" t="str">
        <f>Översikt!$B$19&amp;"."&amp;ROW()-4</f>
        <v>A 17.2</v>
      </c>
      <c r="C6" s="185" t="s">
        <v>171</v>
      </c>
      <c r="D6" s="186" t="s">
        <v>85</v>
      </c>
      <c r="E6" s="300"/>
      <c r="F6" s="299"/>
      <c r="G6" s="135"/>
      <c r="H6" s="132"/>
      <c r="I6" s="132"/>
      <c r="J6" s="132"/>
      <c r="K6" s="132"/>
      <c r="L6" s="132"/>
      <c r="M6" s="132"/>
      <c r="N6" s="132"/>
      <c r="O6" s="132"/>
      <c r="P6" s="132"/>
      <c r="Q6" s="132"/>
      <c r="R6" s="132"/>
      <c r="S6" s="132"/>
      <c r="T6" s="132"/>
      <c r="U6" s="132"/>
    </row>
    <row r="7" spans="2:21" s="96" customFormat="1" ht="30" customHeight="1" x14ac:dyDescent="0.2">
      <c r="B7" s="131"/>
      <c r="C7" s="108"/>
      <c r="D7" s="145"/>
      <c r="E7" s="132"/>
      <c r="F7" s="132"/>
      <c r="G7" s="135"/>
      <c r="H7" s="132"/>
      <c r="I7" s="132"/>
      <c r="J7" s="132"/>
      <c r="K7" s="132"/>
      <c r="L7" s="132"/>
      <c r="M7" s="132"/>
      <c r="N7" s="132"/>
      <c r="O7" s="132"/>
      <c r="P7" s="132"/>
      <c r="Q7" s="132"/>
      <c r="R7" s="132"/>
      <c r="S7" s="132"/>
      <c r="T7" s="132"/>
      <c r="U7" s="132"/>
    </row>
    <row r="8" spans="2:21" s="96" customFormat="1" ht="30" customHeight="1" x14ac:dyDescent="0.2">
      <c r="B8" s="296" t="str">
        <f>Översikt!$B$20</f>
        <v>A 18</v>
      </c>
      <c r="C8" s="287" t="s">
        <v>40</v>
      </c>
      <c r="D8" s="287"/>
      <c r="E8" s="132"/>
      <c r="F8" s="132"/>
      <c r="G8" s="135"/>
      <c r="H8" s="132"/>
      <c r="I8" s="132"/>
      <c r="J8" s="132"/>
      <c r="K8" s="132"/>
      <c r="L8" s="132"/>
      <c r="M8" s="132"/>
      <c r="N8" s="132"/>
      <c r="O8" s="132"/>
      <c r="P8" s="132"/>
      <c r="Q8" s="132"/>
      <c r="R8" s="132"/>
      <c r="S8" s="132"/>
      <c r="T8" s="132"/>
      <c r="U8" s="132"/>
    </row>
    <row r="9" spans="2:21" s="96" customFormat="1" ht="30" customHeight="1" x14ac:dyDescent="0.2">
      <c r="B9" s="296"/>
      <c r="C9" s="297" t="s">
        <v>172</v>
      </c>
      <c r="D9" s="297"/>
      <c r="E9" s="132"/>
      <c r="F9" s="132"/>
      <c r="G9" s="135"/>
      <c r="H9" s="132"/>
      <c r="I9" s="132"/>
      <c r="J9" s="132"/>
      <c r="K9" s="132"/>
      <c r="L9" s="132"/>
      <c r="M9" s="132"/>
      <c r="N9" s="132"/>
      <c r="O9" s="132"/>
      <c r="P9" s="132"/>
      <c r="Q9" s="132"/>
      <c r="R9" s="132"/>
      <c r="S9" s="132"/>
      <c r="T9" s="132"/>
      <c r="U9" s="132"/>
    </row>
    <row r="10" spans="2:21" s="96" customFormat="1" ht="12" x14ac:dyDescent="0.2">
      <c r="B10" s="284" t="s">
        <v>34</v>
      </c>
      <c r="C10" s="285"/>
      <c r="D10" s="150" t="s">
        <v>38</v>
      </c>
      <c r="E10" s="132"/>
      <c r="F10" s="132"/>
      <c r="G10" s="135"/>
      <c r="H10" s="132"/>
      <c r="I10" s="132"/>
      <c r="J10" s="132"/>
      <c r="K10" s="132"/>
      <c r="L10" s="132"/>
      <c r="M10" s="132"/>
      <c r="N10" s="132"/>
      <c r="O10" s="132"/>
      <c r="P10" s="132"/>
      <c r="Q10" s="132"/>
      <c r="R10" s="132"/>
      <c r="S10" s="132"/>
      <c r="T10" s="132"/>
      <c r="U10" s="132"/>
    </row>
    <row r="11" spans="2:21" s="96" customFormat="1" ht="30" customHeight="1" x14ac:dyDescent="0.2">
      <c r="B11" s="110" t="str">
        <f>Översikt!$B$20&amp;"."&amp;ROW()-10</f>
        <v>A 18.1</v>
      </c>
      <c r="C11" s="185" t="s">
        <v>173</v>
      </c>
      <c r="D11" s="186" t="s">
        <v>85</v>
      </c>
      <c r="E11" s="132"/>
      <c r="F11" s="132"/>
      <c r="G11" s="135"/>
      <c r="H11" s="132"/>
      <c r="I11" s="132"/>
      <c r="J11" s="132"/>
      <c r="K11" s="132"/>
      <c r="L11" s="132"/>
      <c r="M11" s="132"/>
      <c r="N11" s="132"/>
      <c r="O11" s="132"/>
      <c r="P11" s="132"/>
      <c r="Q11" s="132"/>
      <c r="R11" s="132"/>
      <c r="S11" s="132"/>
      <c r="T11" s="132"/>
      <c r="U11" s="132"/>
    </row>
    <row r="12" spans="2:21" s="96" customFormat="1" ht="30" customHeight="1" x14ac:dyDescent="0.2">
      <c r="B12" s="131"/>
      <c r="C12" s="135"/>
      <c r="D12" s="132"/>
      <c r="E12" s="132"/>
      <c r="F12" s="132"/>
      <c r="G12" s="135"/>
      <c r="H12" s="132"/>
      <c r="I12" s="132"/>
      <c r="J12" s="132"/>
      <c r="K12" s="132"/>
      <c r="L12" s="132"/>
      <c r="M12" s="132"/>
      <c r="N12" s="132"/>
      <c r="O12" s="132"/>
      <c r="P12" s="132"/>
      <c r="Q12" s="132"/>
      <c r="R12" s="132"/>
      <c r="S12" s="132"/>
      <c r="T12" s="132"/>
      <c r="U12" s="132"/>
    </row>
    <row r="13" spans="2:21" s="96" customFormat="1" ht="30" customHeight="1" x14ac:dyDescent="0.2">
      <c r="B13" s="131"/>
      <c r="C13" s="135"/>
      <c r="D13" s="132"/>
      <c r="E13" s="132"/>
      <c r="F13" s="132"/>
      <c r="G13" s="135"/>
      <c r="H13" s="132"/>
      <c r="I13" s="132"/>
      <c r="J13" s="132"/>
      <c r="K13" s="132"/>
      <c r="L13" s="132"/>
      <c r="M13" s="132"/>
      <c r="N13" s="132"/>
      <c r="O13" s="132"/>
      <c r="P13" s="132"/>
      <c r="Q13" s="132"/>
      <c r="R13" s="132"/>
      <c r="S13" s="132"/>
      <c r="T13" s="132"/>
      <c r="U13" s="132"/>
    </row>
    <row r="14" spans="2:21" s="96" customFormat="1" ht="30" customHeight="1" x14ac:dyDescent="0.2">
      <c r="B14" s="131"/>
      <c r="C14" s="135"/>
      <c r="D14" s="132"/>
      <c r="E14" s="132"/>
      <c r="F14" s="132"/>
      <c r="G14" s="135"/>
      <c r="H14" s="132"/>
      <c r="I14" s="132"/>
      <c r="J14" s="132"/>
      <c r="K14" s="132"/>
      <c r="L14" s="132"/>
      <c r="M14" s="132"/>
      <c r="N14" s="132"/>
      <c r="O14" s="132"/>
      <c r="P14" s="132"/>
      <c r="Q14" s="132"/>
      <c r="R14" s="132"/>
      <c r="S14" s="132"/>
      <c r="T14" s="132"/>
      <c r="U14" s="132"/>
    </row>
    <row r="15" spans="2:21" s="96" customFormat="1" ht="30" customHeight="1" x14ac:dyDescent="0.2">
      <c r="B15" s="131"/>
      <c r="C15" s="135"/>
      <c r="D15" s="132"/>
      <c r="E15" s="132"/>
      <c r="F15" s="132"/>
      <c r="G15" s="135"/>
      <c r="H15" s="132"/>
      <c r="I15" s="132"/>
      <c r="J15" s="132"/>
      <c r="K15" s="132"/>
      <c r="L15" s="132"/>
      <c r="M15" s="132"/>
      <c r="N15" s="132"/>
      <c r="O15" s="132"/>
      <c r="P15" s="132"/>
      <c r="Q15" s="132"/>
      <c r="R15" s="132"/>
      <c r="S15" s="132"/>
      <c r="T15" s="132"/>
      <c r="U15" s="132"/>
    </row>
    <row r="16" spans="2:21" s="96" customFormat="1" ht="30" customHeight="1" x14ac:dyDescent="0.2">
      <c r="B16" s="131"/>
      <c r="C16" s="135"/>
      <c r="D16" s="132"/>
      <c r="E16" s="132"/>
      <c r="F16" s="132"/>
      <c r="G16" s="135"/>
      <c r="H16" s="132"/>
      <c r="I16" s="132"/>
      <c r="J16" s="132"/>
      <c r="K16" s="132"/>
      <c r="L16" s="132"/>
      <c r="M16" s="132"/>
      <c r="N16" s="132"/>
      <c r="O16" s="132"/>
      <c r="P16" s="132"/>
      <c r="Q16" s="132"/>
      <c r="R16" s="132"/>
      <c r="S16" s="132"/>
      <c r="T16" s="132"/>
      <c r="U16" s="132"/>
    </row>
    <row r="17" spans="2:21" s="96" customFormat="1" ht="30" customHeight="1" x14ac:dyDescent="0.2">
      <c r="B17" s="131"/>
      <c r="C17" s="135"/>
      <c r="D17" s="132"/>
      <c r="E17" s="132"/>
      <c r="F17" s="132"/>
      <c r="G17" s="135"/>
      <c r="H17" s="132"/>
      <c r="I17" s="132"/>
      <c r="J17" s="132"/>
      <c r="K17" s="132"/>
      <c r="L17" s="132"/>
      <c r="M17" s="132"/>
      <c r="N17" s="132"/>
      <c r="O17" s="132"/>
      <c r="P17" s="132"/>
      <c r="Q17" s="132"/>
      <c r="R17" s="132"/>
      <c r="S17" s="132"/>
      <c r="T17" s="132"/>
      <c r="U17" s="132"/>
    </row>
    <row r="18" spans="2:21" s="96" customFormat="1" ht="30" customHeight="1" x14ac:dyDescent="0.2">
      <c r="B18" s="131"/>
      <c r="C18" s="135"/>
      <c r="D18" s="132"/>
      <c r="E18" s="132"/>
      <c r="F18" s="132"/>
      <c r="G18" s="135"/>
      <c r="H18" s="132"/>
      <c r="I18" s="132"/>
      <c r="J18" s="132"/>
      <c r="K18" s="132"/>
      <c r="L18" s="132"/>
      <c r="M18" s="132"/>
      <c r="N18" s="132"/>
      <c r="O18" s="132"/>
      <c r="P18" s="132"/>
      <c r="Q18" s="132"/>
      <c r="R18" s="132"/>
      <c r="S18" s="132"/>
      <c r="T18" s="132"/>
      <c r="U18" s="132"/>
    </row>
    <row r="19" spans="2:21" s="96" customFormat="1" ht="30" customHeight="1" x14ac:dyDescent="0.2">
      <c r="B19" s="131"/>
      <c r="C19" s="135"/>
      <c r="D19" s="132"/>
      <c r="E19" s="132"/>
      <c r="F19" s="132"/>
      <c r="G19" s="135"/>
      <c r="H19" s="132"/>
      <c r="I19" s="132"/>
      <c r="J19" s="132"/>
      <c r="K19" s="132"/>
      <c r="L19" s="132"/>
      <c r="M19" s="132"/>
      <c r="N19" s="132"/>
      <c r="O19" s="132"/>
      <c r="P19" s="132"/>
      <c r="Q19" s="132"/>
      <c r="R19" s="132"/>
      <c r="S19" s="132"/>
      <c r="T19" s="132"/>
      <c r="U19" s="132"/>
    </row>
    <row r="20" spans="2:21" s="96" customFormat="1" ht="30" customHeight="1" x14ac:dyDescent="0.2">
      <c r="B20" s="131"/>
      <c r="C20" s="135"/>
      <c r="D20" s="132"/>
      <c r="E20" s="132"/>
      <c r="F20" s="132"/>
      <c r="G20" s="135"/>
      <c r="H20" s="132"/>
      <c r="I20" s="132"/>
      <c r="J20" s="132"/>
      <c r="K20" s="132"/>
      <c r="L20" s="132"/>
      <c r="M20" s="132"/>
      <c r="N20" s="132"/>
      <c r="O20" s="132"/>
      <c r="P20" s="132"/>
      <c r="Q20" s="132"/>
      <c r="R20" s="132"/>
      <c r="S20" s="132"/>
      <c r="T20" s="132"/>
      <c r="U20" s="132"/>
    </row>
    <row r="21" spans="2:21" s="96" customFormat="1" ht="30" customHeight="1" x14ac:dyDescent="0.2">
      <c r="B21" s="131"/>
      <c r="C21" s="135"/>
      <c r="D21" s="132"/>
      <c r="E21" s="132"/>
      <c r="F21" s="132"/>
      <c r="G21" s="135"/>
      <c r="H21" s="132"/>
      <c r="I21" s="132"/>
      <c r="J21" s="132"/>
      <c r="K21" s="132"/>
      <c r="L21" s="132"/>
      <c r="M21" s="132"/>
      <c r="N21" s="132"/>
      <c r="O21" s="132"/>
      <c r="P21" s="132"/>
      <c r="Q21" s="132"/>
      <c r="R21" s="132"/>
      <c r="S21" s="132"/>
      <c r="T21" s="132"/>
      <c r="U21" s="132"/>
    </row>
    <row r="22" spans="2:21" s="96" customFormat="1" ht="30" customHeight="1" x14ac:dyDescent="0.2">
      <c r="B22" s="131"/>
      <c r="C22" s="135"/>
      <c r="D22" s="132"/>
      <c r="E22" s="132"/>
      <c r="F22" s="132"/>
      <c r="G22" s="135"/>
      <c r="H22" s="132"/>
      <c r="I22" s="132"/>
      <c r="J22" s="132"/>
      <c r="K22" s="132"/>
      <c r="L22" s="132"/>
      <c r="M22" s="132"/>
      <c r="N22" s="132"/>
      <c r="O22" s="132"/>
      <c r="P22" s="132"/>
      <c r="Q22" s="132"/>
      <c r="R22" s="132"/>
      <c r="S22" s="132"/>
      <c r="T22" s="132"/>
      <c r="U22" s="132"/>
    </row>
    <row r="23" spans="2:21" s="96" customFormat="1" ht="30" customHeight="1" x14ac:dyDescent="0.2">
      <c r="B23" s="131"/>
      <c r="C23" s="135"/>
      <c r="D23" s="132"/>
      <c r="E23" s="132"/>
      <c r="F23" s="132"/>
      <c r="G23" s="135"/>
      <c r="H23" s="132"/>
      <c r="I23" s="132"/>
      <c r="J23" s="132"/>
      <c r="K23" s="132"/>
      <c r="L23" s="132"/>
      <c r="M23" s="132"/>
      <c r="N23" s="132"/>
      <c r="O23" s="132"/>
      <c r="P23" s="132"/>
      <c r="Q23" s="132"/>
      <c r="R23" s="132"/>
      <c r="S23" s="132"/>
      <c r="T23" s="132"/>
      <c r="U23" s="132"/>
    </row>
    <row r="24" spans="2:21" s="96" customFormat="1" ht="30" customHeight="1" x14ac:dyDescent="0.2">
      <c r="B24" s="131"/>
      <c r="C24" s="135"/>
      <c r="D24" s="132"/>
      <c r="E24" s="132"/>
      <c r="F24" s="132"/>
      <c r="G24" s="135"/>
      <c r="H24" s="132"/>
      <c r="I24" s="132"/>
      <c r="J24" s="132"/>
      <c r="K24" s="132"/>
      <c r="L24" s="132"/>
      <c r="M24" s="132"/>
      <c r="N24" s="132"/>
      <c r="O24" s="132"/>
      <c r="P24" s="132"/>
      <c r="Q24" s="132"/>
      <c r="R24" s="132"/>
      <c r="S24" s="132"/>
      <c r="T24" s="132"/>
      <c r="U24" s="132"/>
    </row>
    <row r="25" spans="2:21" s="96" customFormat="1" ht="30" customHeight="1" x14ac:dyDescent="0.2">
      <c r="B25" s="131"/>
      <c r="C25" s="135"/>
      <c r="D25" s="132"/>
      <c r="E25" s="132"/>
      <c r="F25" s="132"/>
      <c r="G25" s="135"/>
      <c r="H25" s="132"/>
      <c r="I25" s="132"/>
      <c r="J25" s="132"/>
      <c r="K25" s="132"/>
      <c r="L25" s="132"/>
      <c r="M25" s="132"/>
      <c r="N25" s="132"/>
      <c r="O25" s="132"/>
      <c r="P25" s="132"/>
      <c r="Q25" s="132"/>
      <c r="R25" s="132"/>
      <c r="S25" s="132"/>
      <c r="T25" s="132"/>
      <c r="U25" s="132"/>
    </row>
    <row r="26" spans="2:21" s="96" customFormat="1" ht="30" customHeight="1" x14ac:dyDescent="0.2">
      <c r="B26" s="131"/>
      <c r="C26" s="135"/>
      <c r="D26" s="132"/>
      <c r="E26" s="132"/>
      <c r="F26" s="132"/>
      <c r="G26" s="135"/>
      <c r="H26" s="132"/>
      <c r="I26" s="132"/>
      <c r="J26" s="132"/>
      <c r="K26" s="132"/>
      <c r="L26" s="132"/>
      <c r="M26" s="132"/>
      <c r="N26" s="132"/>
      <c r="O26" s="132"/>
      <c r="P26" s="132"/>
      <c r="Q26" s="132"/>
      <c r="R26" s="132"/>
      <c r="S26" s="132"/>
      <c r="T26" s="132"/>
      <c r="U26" s="132"/>
    </row>
    <row r="27" spans="2:21" s="96" customFormat="1" ht="30" customHeight="1" x14ac:dyDescent="0.2">
      <c r="B27" s="131"/>
      <c r="C27" s="135"/>
      <c r="D27" s="132"/>
      <c r="E27" s="132"/>
      <c r="F27" s="132"/>
      <c r="G27" s="135"/>
      <c r="H27" s="132"/>
      <c r="I27" s="132"/>
      <c r="J27" s="132"/>
      <c r="K27" s="132"/>
      <c r="L27" s="132"/>
      <c r="M27" s="132"/>
      <c r="N27" s="132"/>
      <c r="O27" s="132"/>
      <c r="P27" s="132"/>
      <c r="Q27" s="132"/>
      <c r="R27" s="132"/>
      <c r="S27" s="132"/>
      <c r="T27" s="132"/>
      <c r="U27" s="132"/>
    </row>
    <row r="28" spans="2:21" s="96" customFormat="1" ht="30" customHeight="1" x14ac:dyDescent="0.2">
      <c r="B28" s="131"/>
      <c r="C28" s="135"/>
      <c r="D28" s="132"/>
      <c r="E28" s="132"/>
      <c r="F28" s="132"/>
      <c r="G28" s="135"/>
      <c r="H28" s="132"/>
      <c r="I28" s="132"/>
      <c r="J28" s="132"/>
      <c r="K28" s="132"/>
      <c r="L28" s="132"/>
      <c r="M28" s="132"/>
      <c r="N28" s="132"/>
      <c r="O28" s="132"/>
      <c r="P28" s="132"/>
      <c r="Q28" s="132"/>
      <c r="R28" s="132"/>
      <c r="S28" s="132"/>
      <c r="T28" s="132"/>
      <c r="U28" s="132"/>
    </row>
    <row r="29" spans="2:21" s="96" customFormat="1" ht="30" customHeight="1" x14ac:dyDescent="0.2">
      <c r="B29" s="131"/>
      <c r="C29" s="135"/>
      <c r="D29" s="132"/>
      <c r="E29" s="132"/>
      <c r="F29" s="132"/>
      <c r="G29" s="135"/>
      <c r="H29" s="132"/>
      <c r="I29" s="132"/>
      <c r="J29" s="132"/>
      <c r="K29" s="132"/>
      <c r="L29" s="132"/>
      <c r="M29" s="132"/>
      <c r="N29" s="132"/>
      <c r="O29" s="132"/>
      <c r="P29" s="132"/>
      <c r="Q29" s="132"/>
      <c r="R29" s="132"/>
      <c r="S29" s="132"/>
      <c r="T29" s="132"/>
      <c r="U29" s="132"/>
    </row>
    <row r="30" spans="2:21" s="96" customFormat="1" ht="30" customHeight="1" x14ac:dyDescent="0.2">
      <c r="B30" s="131"/>
      <c r="C30" s="135"/>
      <c r="D30" s="132"/>
      <c r="E30" s="132"/>
      <c r="F30" s="132"/>
      <c r="G30" s="135"/>
      <c r="H30" s="132"/>
      <c r="I30" s="132"/>
      <c r="J30" s="132"/>
      <c r="K30" s="132"/>
      <c r="L30" s="132"/>
      <c r="M30" s="132"/>
      <c r="N30" s="132"/>
      <c r="O30" s="132"/>
      <c r="P30" s="132"/>
      <c r="Q30" s="132"/>
      <c r="R30" s="132"/>
      <c r="S30" s="132"/>
      <c r="T30" s="132"/>
      <c r="U30" s="132"/>
    </row>
    <row r="31" spans="2:21" s="96" customFormat="1" ht="30" customHeight="1" x14ac:dyDescent="0.2">
      <c r="B31" s="131"/>
      <c r="C31" s="135"/>
      <c r="D31" s="132"/>
      <c r="E31" s="132"/>
      <c r="F31" s="132"/>
      <c r="G31" s="135"/>
      <c r="H31" s="132"/>
      <c r="I31" s="132"/>
      <c r="J31" s="132"/>
      <c r="K31" s="132"/>
      <c r="L31" s="132"/>
      <c r="M31" s="132"/>
      <c r="N31" s="132"/>
      <c r="O31" s="132"/>
      <c r="P31" s="132"/>
      <c r="Q31" s="132"/>
      <c r="R31" s="132"/>
      <c r="S31" s="132"/>
      <c r="T31" s="132"/>
      <c r="U31" s="132"/>
    </row>
    <row r="32" spans="2:21" s="96" customFormat="1" ht="30" customHeight="1" x14ac:dyDescent="0.2">
      <c r="B32" s="131"/>
      <c r="C32" s="135"/>
      <c r="D32" s="132"/>
      <c r="E32" s="132"/>
      <c r="F32" s="132"/>
      <c r="G32" s="135"/>
      <c r="H32" s="132"/>
      <c r="I32" s="132"/>
      <c r="J32" s="132"/>
      <c r="K32" s="132"/>
      <c r="L32" s="132"/>
      <c r="M32" s="132"/>
      <c r="N32" s="132"/>
      <c r="O32" s="132"/>
      <c r="P32" s="132"/>
      <c r="Q32" s="132"/>
      <c r="R32" s="132"/>
      <c r="S32" s="132"/>
      <c r="T32" s="132"/>
      <c r="U32" s="132"/>
    </row>
    <row r="33" spans="2:21" s="96" customFormat="1" ht="30" customHeight="1" x14ac:dyDescent="0.2">
      <c r="B33" s="131"/>
      <c r="C33" s="135"/>
      <c r="D33" s="132"/>
      <c r="E33" s="132"/>
      <c r="F33" s="132"/>
      <c r="G33" s="135"/>
      <c r="H33" s="132"/>
      <c r="I33" s="132"/>
      <c r="J33" s="132"/>
      <c r="K33" s="132"/>
      <c r="L33" s="132"/>
      <c r="M33" s="132"/>
      <c r="N33" s="132"/>
      <c r="O33" s="132"/>
      <c r="P33" s="132"/>
      <c r="Q33" s="132"/>
      <c r="R33" s="132"/>
      <c r="S33" s="132"/>
      <c r="T33" s="132"/>
      <c r="U33" s="132"/>
    </row>
    <row r="34" spans="2:21" s="96" customFormat="1" ht="30" customHeight="1" x14ac:dyDescent="0.2">
      <c r="B34" s="131"/>
      <c r="C34" s="135"/>
      <c r="D34" s="132"/>
      <c r="E34" s="132"/>
      <c r="F34" s="132"/>
      <c r="G34" s="135"/>
      <c r="H34" s="132"/>
      <c r="I34" s="132"/>
      <c r="J34" s="132"/>
      <c r="K34" s="132"/>
      <c r="L34" s="132"/>
      <c r="M34" s="132"/>
      <c r="N34" s="132"/>
      <c r="O34" s="132"/>
      <c r="P34" s="132"/>
      <c r="Q34" s="132"/>
      <c r="R34" s="132"/>
      <c r="S34" s="132"/>
      <c r="T34" s="132"/>
      <c r="U34" s="132"/>
    </row>
    <row r="35" spans="2:21" s="96" customFormat="1" ht="30" customHeight="1" x14ac:dyDescent="0.2">
      <c r="B35" s="131"/>
      <c r="C35" s="135"/>
      <c r="D35" s="132"/>
      <c r="E35" s="132"/>
      <c r="F35" s="132"/>
      <c r="G35" s="135"/>
      <c r="H35" s="132"/>
      <c r="I35" s="132"/>
      <c r="J35" s="132"/>
      <c r="K35" s="132"/>
      <c r="L35" s="132"/>
      <c r="M35" s="132"/>
      <c r="N35" s="132"/>
      <c r="O35" s="132"/>
      <c r="P35" s="132"/>
      <c r="Q35" s="132"/>
      <c r="R35" s="132"/>
      <c r="S35" s="132"/>
      <c r="T35" s="132"/>
      <c r="U35" s="132"/>
    </row>
    <row r="36" spans="2:21" s="96" customFormat="1" ht="30" customHeight="1" x14ac:dyDescent="0.2">
      <c r="B36" s="131"/>
      <c r="C36" s="135"/>
      <c r="D36" s="132"/>
      <c r="E36" s="132"/>
      <c r="F36" s="132"/>
      <c r="G36" s="135"/>
      <c r="H36" s="132"/>
      <c r="I36" s="132"/>
      <c r="J36" s="132"/>
      <c r="K36" s="132"/>
      <c r="L36" s="132"/>
      <c r="M36" s="132"/>
      <c r="N36" s="132"/>
      <c r="O36" s="132"/>
      <c r="P36" s="132"/>
      <c r="Q36" s="132"/>
      <c r="R36" s="132"/>
      <c r="S36" s="132"/>
      <c r="T36" s="132"/>
      <c r="U36" s="132"/>
    </row>
    <row r="37" spans="2:21" s="96" customFormat="1" ht="30" customHeight="1" x14ac:dyDescent="0.2">
      <c r="B37" s="131"/>
      <c r="C37" s="135"/>
      <c r="D37" s="132"/>
      <c r="E37" s="132"/>
      <c r="F37" s="132"/>
      <c r="G37" s="135"/>
      <c r="H37" s="132"/>
      <c r="I37" s="132"/>
      <c r="J37" s="132"/>
      <c r="K37" s="132"/>
      <c r="L37" s="132"/>
      <c r="M37" s="132"/>
      <c r="N37" s="132"/>
      <c r="O37" s="132"/>
      <c r="P37" s="132"/>
      <c r="Q37" s="132"/>
      <c r="R37" s="132"/>
      <c r="S37" s="132"/>
      <c r="T37" s="132"/>
      <c r="U37" s="132"/>
    </row>
    <row r="38" spans="2:21" s="96" customFormat="1" ht="30" customHeight="1" x14ac:dyDescent="0.2">
      <c r="B38" s="131"/>
      <c r="C38" s="135"/>
      <c r="D38" s="132"/>
      <c r="E38" s="132"/>
      <c r="F38" s="132"/>
      <c r="G38" s="135"/>
      <c r="H38" s="132"/>
      <c r="I38" s="132"/>
      <c r="J38" s="132"/>
      <c r="K38" s="132"/>
      <c r="L38" s="132"/>
      <c r="M38" s="132"/>
      <c r="N38" s="132"/>
      <c r="O38" s="132"/>
      <c r="P38" s="132"/>
      <c r="Q38" s="132"/>
      <c r="R38" s="132"/>
      <c r="S38" s="132"/>
      <c r="T38" s="132"/>
      <c r="U38" s="132"/>
    </row>
    <row r="39" spans="2:21" s="96" customFormat="1" ht="30" customHeight="1" x14ac:dyDescent="0.2">
      <c r="B39" s="131"/>
      <c r="C39" s="135"/>
      <c r="D39" s="132"/>
      <c r="E39" s="132"/>
      <c r="F39" s="132"/>
      <c r="G39" s="135"/>
      <c r="H39" s="132"/>
      <c r="I39" s="132"/>
      <c r="J39" s="132"/>
      <c r="K39" s="132"/>
      <c r="L39" s="132"/>
      <c r="M39" s="132"/>
      <c r="N39" s="132"/>
      <c r="O39" s="132"/>
      <c r="P39" s="132"/>
      <c r="Q39" s="132"/>
      <c r="R39" s="132"/>
      <c r="S39" s="132"/>
      <c r="T39" s="132"/>
      <c r="U39" s="132"/>
    </row>
    <row r="40" spans="2:21" s="96" customFormat="1" ht="30" customHeight="1" x14ac:dyDescent="0.2">
      <c r="B40" s="131"/>
      <c r="C40" s="135"/>
      <c r="D40" s="132"/>
      <c r="E40" s="132"/>
      <c r="F40" s="132"/>
      <c r="G40" s="135"/>
      <c r="H40" s="132"/>
      <c r="I40" s="132"/>
      <c r="J40" s="132"/>
      <c r="K40" s="132"/>
      <c r="L40" s="132"/>
      <c r="M40" s="132"/>
      <c r="N40" s="132"/>
      <c r="O40" s="132"/>
      <c r="P40" s="132"/>
      <c r="Q40" s="132"/>
      <c r="R40" s="132"/>
      <c r="S40" s="132"/>
      <c r="T40" s="132"/>
      <c r="U40" s="132"/>
    </row>
    <row r="41" spans="2:21" s="96" customFormat="1" ht="30" customHeight="1" x14ac:dyDescent="0.2">
      <c r="B41" s="131"/>
      <c r="C41" s="135"/>
      <c r="D41" s="132"/>
      <c r="E41" s="132"/>
      <c r="F41" s="132"/>
      <c r="G41" s="135"/>
      <c r="H41" s="132"/>
      <c r="I41" s="132"/>
      <c r="J41" s="132"/>
      <c r="K41" s="132"/>
      <c r="L41" s="132"/>
      <c r="M41" s="132"/>
      <c r="N41" s="132"/>
      <c r="O41" s="132"/>
      <c r="P41" s="132"/>
      <c r="Q41" s="132"/>
      <c r="R41" s="132"/>
      <c r="S41" s="132"/>
      <c r="T41" s="132"/>
      <c r="U41" s="132"/>
    </row>
    <row r="42" spans="2:21" s="96" customFormat="1" ht="30" customHeight="1" x14ac:dyDescent="0.2">
      <c r="B42" s="131"/>
      <c r="C42" s="135"/>
      <c r="D42" s="132"/>
      <c r="E42" s="132"/>
      <c r="F42" s="132"/>
      <c r="G42" s="135"/>
      <c r="H42" s="132"/>
      <c r="I42" s="132"/>
      <c r="J42" s="132"/>
      <c r="K42" s="132"/>
      <c r="L42" s="132"/>
      <c r="M42" s="132"/>
      <c r="N42" s="132"/>
      <c r="O42" s="132"/>
      <c r="P42" s="132"/>
      <c r="Q42" s="132"/>
      <c r="R42" s="132"/>
      <c r="S42" s="132"/>
      <c r="T42" s="132"/>
      <c r="U42" s="132"/>
    </row>
    <row r="43" spans="2:21" s="96" customFormat="1" ht="30" customHeight="1" x14ac:dyDescent="0.2">
      <c r="B43" s="131"/>
      <c r="C43" s="135"/>
      <c r="D43" s="132"/>
      <c r="E43" s="132"/>
      <c r="F43" s="132"/>
      <c r="G43" s="135"/>
      <c r="H43" s="132"/>
      <c r="I43" s="132"/>
      <c r="J43" s="132"/>
      <c r="K43" s="132"/>
      <c r="L43" s="132"/>
      <c r="M43" s="132"/>
      <c r="N43" s="132"/>
      <c r="O43" s="132"/>
      <c r="P43" s="132"/>
      <c r="Q43" s="132"/>
      <c r="R43" s="132"/>
      <c r="S43" s="132"/>
      <c r="T43" s="132"/>
      <c r="U43" s="132"/>
    </row>
    <row r="44" spans="2:21" s="96" customFormat="1" ht="30" customHeight="1" x14ac:dyDescent="0.2">
      <c r="B44" s="131"/>
      <c r="C44" s="135"/>
      <c r="D44" s="132"/>
      <c r="E44" s="132"/>
      <c r="F44" s="132"/>
      <c r="G44" s="135"/>
      <c r="H44" s="132"/>
      <c r="I44" s="132"/>
      <c r="J44" s="132"/>
      <c r="K44" s="132"/>
      <c r="L44" s="132"/>
      <c r="M44" s="132"/>
      <c r="N44" s="132"/>
      <c r="O44" s="132"/>
      <c r="P44" s="132"/>
      <c r="Q44" s="132"/>
      <c r="R44" s="132"/>
      <c r="S44" s="132"/>
      <c r="T44" s="132"/>
      <c r="U44" s="132"/>
    </row>
    <row r="45" spans="2:21" s="96" customFormat="1" ht="30" customHeight="1" x14ac:dyDescent="0.2">
      <c r="B45" s="131"/>
      <c r="C45" s="135"/>
      <c r="D45" s="132"/>
      <c r="E45" s="132"/>
      <c r="F45" s="132"/>
      <c r="G45" s="135"/>
      <c r="H45" s="132"/>
      <c r="I45" s="132"/>
      <c r="J45" s="132"/>
      <c r="K45" s="132"/>
      <c r="L45" s="132"/>
      <c r="M45" s="132"/>
      <c r="N45" s="132"/>
      <c r="O45" s="132"/>
      <c r="P45" s="132"/>
      <c r="Q45" s="132"/>
      <c r="R45" s="132"/>
      <c r="S45" s="132"/>
      <c r="T45" s="132"/>
      <c r="U45" s="132"/>
    </row>
    <row r="46" spans="2:21" s="96" customFormat="1" ht="30" customHeight="1" x14ac:dyDescent="0.2">
      <c r="B46" s="131"/>
      <c r="C46" s="135"/>
      <c r="D46" s="132"/>
      <c r="E46" s="132"/>
      <c r="F46" s="132"/>
      <c r="G46" s="135"/>
      <c r="H46" s="132"/>
      <c r="I46" s="132"/>
      <c r="J46" s="132"/>
      <c r="K46" s="132"/>
      <c r="L46" s="132"/>
      <c r="M46" s="132"/>
      <c r="N46" s="132"/>
      <c r="O46" s="132"/>
      <c r="P46" s="132"/>
      <c r="Q46" s="132"/>
      <c r="R46" s="132"/>
      <c r="S46" s="132"/>
      <c r="T46" s="132"/>
      <c r="U46" s="132"/>
    </row>
    <row r="47" spans="2:21" s="96" customFormat="1" ht="30" customHeight="1" x14ac:dyDescent="0.2">
      <c r="B47" s="131"/>
      <c r="C47" s="135"/>
      <c r="D47" s="132"/>
      <c r="E47" s="132"/>
      <c r="F47" s="132"/>
      <c r="G47" s="135"/>
      <c r="H47" s="132"/>
      <c r="I47" s="132"/>
      <c r="J47" s="132"/>
      <c r="K47" s="132"/>
      <c r="L47" s="132"/>
      <c r="M47" s="132"/>
      <c r="N47" s="132"/>
      <c r="O47" s="132"/>
      <c r="P47" s="132"/>
      <c r="Q47" s="132"/>
      <c r="R47" s="132"/>
      <c r="S47" s="132"/>
      <c r="T47" s="132"/>
      <c r="U47" s="132"/>
    </row>
    <row r="48" spans="2:21" s="96" customFormat="1" ht="30" customHeight="1" x14ac:dyDescent="0.2">
      <c r="B48" s="131"/>
      <c r="C48" s="135"/>
      <c r="D48" s="132"/>
      <c r="E48" s="132"/>
      <c r="F48" s="132"/>
      <c r="G48" s="135"/>
      <c r="H48" s="132"/>
      <c r="I48" s="132"/>
      <c r="J48" s="132"/>
      <c r="K48" s="132"/>
      <c r="L48" s="132"/>
      <c r="M48" s="132"/>
      <c r="N48" s="132"/>
      <c r="O48" s="132"/>
      <c r="P48" s="132"/>
      <c r="Q48" s="132"/>
      <c r="R48" s="132"/>
      <c r="S48" s="132"/>
      <c r="T48" s="132"/>
      <c r="U48" s="132"/>
    </row>
    <row r="49" spans="2:21" s="96" customFormat="1" ht="30" customHeight="1" x14ac:dyDescent="0.2">
      <c r="B49" s="131"/>
      <c r="C49" s="135"/>
      <c r="D49" s="132"/>
      <c r="E49" s="132"/>
      <c r="F49" s="132"/>
      <c r="G49" s="135"/>
      <c r="H49" s="132"/>
      <c r="I49" s="132"/>
      <c r="J49" s="132"/>
      <c r="K49" s="132"/>
      <c r="L49" s="132"/>
      <c r="M49" s="132"/>
      <c r="N49" s="132"/>
      <c r="O49" s="132"/>
      <c r="P49" s="132"/>
      <c r="Q49" s="132"/>
      <c r="R49" s="132"/>
      <c r="S49" s="132"/>
      <c r="T49" s="132"/>
      <c r="U49" s="132"/>
    </row>
    <row r="50" spans="2:21" s="96" customFormat="1" ht="30" customHeight="1" x14ac:dyDescent="0.2">
      <c r="B50" s="131"/>
      <c r="C50" s="135"/>
      <c r="D50" s="132"/>
      <c r="E50" s="132"/>
      <c r="F50" s="132"/>
      <c r="G50" s="135"/>
      <c r="H50" s="132"/>
      <c r="I50" s="132"/>
      <c r="J50" s="132"/>
      <c r="K50" s="132"/>
      <c r="L50" s="132"/>
      <c r="M50" s="132"/>
      <c r="N50" s="132"/>
      <c r="O50" s="132"/>
      <c r="P50" s="132"/>
      <c r="Q50" s="132"/>
      <c r="R50" s="132"/>
      <c r="S50" s="132"/>
      <c r="T50" s="132"/>
      <c r="U50" s="132"/>
    </row>
    <row r="51" spans="2:21" s="96" customFormat="1" ht="30" customHeight="1" x14ac:dyDescent="0.2">
      <c r="B51" s="131"/>
      <c r="C51" s="135"/>
      <c r="D51" s="132"/>
      <c r="E51" s="132"/>
      <c r="F51" s="132"/>
      <c r="G51" s="135"/>
      <c r="H51" s="132"/>
      <c r="I51" s="132"/>
      <c r="J51" s="132"/>
      <c r="K51" s="132"/>
      <c r="L51" s="132"/>
      <c r="M51" s="132"/>
      <c r="N51" s="132"/>
      <c r="O51" s="132"/>
      <c r="P51" s="132"/>
      <c r="Q51" s="132"/>
      <c r="R51" s="132"/>
      <c r="S51" s="132"/>
      <c r="T51" s="132"/>
      <c r="U51" s="132"/>
    </row>
    <row r="52" spans="2:21" s="96" customFormat="1" ht="30" customHeight="1" x14ac:dyDescent="0.2">
      <c r="B52" s="131"/>
      <c r="C52" s="135"/>
      <c r="D52" s="132"/>
      <c r="E52" s="132"/>
      <c r="F52" s="132"/>
      <c r="G52" s="135"/>
      <c r="H52" s="132"/>
      <c r="I52" s="132"/>
      <c r="J52" s="132"/>
      <c r="K52" s="132"/>
      <c r="L52" s="132"/>
      <c r="M52" s="132"/>
      <c r="N52" s="132"/>
      <c r="O52" s="132"/>
      <c r="P52" s="132"/>
      <c r="Q52" s="132"/>
      <c r="R52" s="132"/>
      <c r="S52" s="132"/>
      <c r="T52" s="132"/>
      <c r="U52" s="132"/>
    </row>
    <row r="53" spans="2:21" s="96" customFormat="1" ht="30" customHeight="1" x14ac:dyDescent="0.2">
      <c r="B53" s="131"/>
      <c r="C53" s="135"/>
      <c r="D53" s="132"/>
      <c r="E53" s="132"/>
      <c r="F53" s="132"/>
      <c r="G53" s="135"/>
      <c r="H53" s="132"/>
      <c r="I53" s="132"/>
      <c r="J53" s="132"/>
      <c r="K53" s="132"/>
      <c r="L53" s="132"/>
      <c r="M53" s="132"/>
      <c r="N53" s="132"/>
      <c r="O53" s="132"/>
      <c r="P53" s="132"/>
      <c r="Q53" s="132"/>
      <c r="R53" s="132"/>
      <c r="S53" s="132"/>
      <c r="T53" s="132"/>
      <c r="U53" s="132"/>
    </row>
    <row r="54" spans="2:21" s="96" customFormat="1" ht="30" customHeight="1" x14ac:dyDescent="0.2">
      <c r="B54" s="131"/>
      <c r="C54" s="135"/>
      <c r="D54" s="132"/>
      <c r="E54" s="132"/>
      <c r="F54" s="132"/>
      <c r="G54" s="135"/>
      <c r="H54" s="132"/>
      <c r="I54" s="132"/>
      <c r="J54" s="132"/>
      <c r="K54" s="132"/>
      <c r="L54" s="132"/>
      <c r="M54" s="132"/>
      <c r="N54" s="132"/>
      <c r="O54" s="132"/>
      <c r="P54" s="132"/>
      <c r="Q54" s="132"/>
      <c r="R54" s="132"/>
      <c r="S54" s="132"/>
      <c r="T54" s="132"/>
      <c r="U54" s="132"/>
    </row>
    <row r="55" spans="2:21" s="96" customFormat="1" ht="30" customHeight="1" x14ac:dyDescent="0.2">
      <c r="B55" s="131"/>
      <c r="C55" s="135"/>
      <c r="D55" s="132"/>
      <c r="E55" s="132"/>
      <c r="F55" s="132"/>
      <c r="G55" s="135"/>
      <c r="H55" s="132"/>
      <c r="I55" s="132"/>
      <c r="J55" s="132"/>
      <c r="K55" s="132"/>
      <c r="L55" s="132"/>
      <c r="M55" s="132"/>
      <c r="N55" s="132"/>
      <c r="O55" s="132"/>
      <c r="P55" s="132"/>
      <c r="Q55" s="132"/>
      <c r="R55" s="132"/>
      <c r="S55" s="132"/>
      <c r="T55" s="132"/>
      <c r="U55" s="132"/>
    </row>
    <row r="56" spans="2:21" s="96" customFormat="1" ht="30" customHeight="1" x14ac:dyDescent="0.2">
      <c r="B56" s="131"/>
      <c r="C56" s="135"/>
      <c r="D56" s="132"/>
      <c r="E56" s="132"/>
      <c r="F56" s="132"/>
      <c r="G56" s="135"/>
      <c r="H56" s="132"/>
      <c r="I56" s="132"/>
      <c r="J56" s="132"/>
      <c r="K56" s="132"/>
      <c r="L56" s="132"/>
      <c r="M56" s="132"/>
      <c r="N56" s="132"/>
      <c r="O56" s="132"/>
      <c r="P56" s="132"/>
      <c r="Q56" s="132"/>
      <c r="R56" s="132"/>
      <c r="S56" s="132"/>
      <c r="T56" s="132"/>
      <c r="U56" s="132"/>
    </row>
    <row r="57" spans="2:21" s="96" customFormat="1" ht="30" customHeight="1" x14ac:dyDescent="0.2">
      <c r="B57" s="131"/>
      <c r="C57" s="135"/>
      <c r="D57" s="132"/>
      <c r="E57" s="132"/>
      <c r="F57" s="132"/>
      <c r="G57" s="135"/>
      <c r="H57" s="132"/>
      <c r="I57" s="132"/>
      <c r="J57" s="132"/>
      <c r="K57" s="132"/>
      <c r="L57" s="132"/>
      <c r="M57" s="132"/>
      <c r="N57" s="132"/>
      <c r="O57" s="132"/>
      <c r="P57" s="132"/>
      <c r="Q57" s="132"/>
      <c r="R57" s="132"/>
      <c r="S57" s="132"/>
      <c r="T57" s="132"/>
      <c r="U57" s="132"/>
    </row>
    <row r="58" spans="2:21" s="96" customFormat="1" ht="30" customHeight="1" x14ac:dyDescent="0.2">
      <c r="B58" s="131"/>
      <c r="C58" s="135"/>
      <c r="D58" s="132"/>
      <c r="E58" s="132"/>
      <c r="F58" s="132"/>
      <c r="G58" s="135"/>
      <c r="H58" s="132"/>
      <c r="I58" s="132"/>
      <c r="J58" s="132"/>
      <c r="K58" s="132"/>
      <c r="L58" s="132"/>
      <c r="M58" s="132"/>
      <c r="N58" s="132"/>
      <c r="O58" s="132"/>
      <c r="P58" s="132"/>
      <c r="Q58" s="132"/>
      <c r="R58" s="132"/>
      <c r="S58" s="132"/>
      <c r="T58" s="132"/>
      <c r="U58" s="132"/>
    </row>
    <row r="59" spans="2:21" s="96" customFormat="1" ht="30" customHeight="1" x14ac:dyDescent="0.2">
      <c r="B59" s="131"/>
      <c r="C59" s="135"/>
      <c r="D59" s="132"/>
      <c r="E59" s="132"/>
      <c r="F59" s="132"/>
      <c r="G59" s="135"/>
      <c r="H59" s="132"/>
      <c r="I59" s="132"/>
      <c r="J59" s="132"/>
      <c r="K59" s="132"/>
      <c r="L59" s="132"/>
      <c r="M59" s="132"/>
      <c r="N59" s="132"/>
      <c r="O59" s="132"/>
      <c r="P59" s="132"/>
      <c r="Q59" s="132"/>
      <c r="R59" s="132"/>
      <c r="S59" s="132"/>
      <c r="T59" s="132"/>
      <c r="U59" s="132"/>
    </row>
    <row r="60" spans="2:21" s="96" customFormat="1" ht="30" customHeight="1" x14ac:dyDescent="0.2">
      <c r="B60" s="131"/>
      <c r="C60" s="135"/>
      <c r="D60" s="132"/>
      <c r="E60" s="132"/>
      <c r="F60" s="132"/>
      <c r="G60" s="135"/>
      <c r="H60" s="132"/>
      <c r="I60" s="132"/>
      <c r="J60" s="132"/>
      <c r="K60" s="132"/>
      <c r="L60" s="132"/>
      <c r="M60" s="132"/>
      <c r="N60" s="132"/>
      <c r="O60" s="132"/>
      <c r="P60" s="132"/>
      <c r="Q60" s="132"/>
      <c r="R60" s="132"/>
      <c r="S60" s="132"/>
      <c r="T60" s="132"/>
      <c r="U60" s="132"/>
    </row>
    <row r="61" spans="2:21" s="96" customFormat="1" ht="30" customHeight="1" x14ac:dyDescent="0.2">
      <c r="B61" s="131"/>
      <c r="C61" s="135"/>
      <c r="D61" s="132"/>
      <c r="E61" s="132"/>
      <c r="F61" s="132"/>
      <c r="G61" s="135"/>
      <c r="H61" s="132"/>
      <c r="I61" s="132"/>
      <c r="J61" s="132"/>
      <c r="K61" s="132"/>
      <c r="L61" s="132"/>
      <c r="M61" s="132"/>
      <c r="N61" s="132"/>
      <c r="O61" s="132"/>
      <c r="P61" s="132"/>
      <c r="Q61" s="132"/>
      <c r="R61" s="132"/>
      <c r="S61" s="132"/>
      <c r="T61" s="132"/>
      <c r="U61" s="132"/>
    </row>
    <row r="62" spans="2:21" s="96" customFormat="1" ht="30" customHeight="1" x14ac:dyDescent="0.2">
      <c r="B62" s="131"/>
      <c r="C62" s="135"/>
      <c r="D62" s="132"/>
      <c r="E62" s="132"/>
      <c r="F62" s="132"/>
      <c r="G62" s="135"/>
      <c r="H62" s="132"/>
      <c r="I62" s="132"/>
      <c r="J62" s="132"/>
      <c r="K62" s="132"/>
      <c r="L62" s="132"/>
      <c r="M62" s="132"/>
      <c r="N62" s="132"/>
      <c r="O62" s="132"/>
      <c r="P62" s="132"/>
      <c r="Q62" s="132"/>
      <c r="R62" s="132"/>
      <c r="S62" s="132"/>
      <c r="T62" s="132"/>
      <c r="U62" s="132"/>
    </row>
    <row r="63" spans="2:21" s="96" customFormat="1" ht="30" customHeight="1" x14ac:dyDescent="0.2">
      <c r="B63" s="131"/>
      <c r="C63" s="135"/>
      <c r="D63" s="132"/>
      <c r="E63" s="132"/>
      <c r="F63" s="132"/>
      <c r="G63" s="135"/>
      <c r="H63" s="132"/>
      <c r="I63" s="132"/>
      <c r="J63" s="132"/>
      <c r="K63" s="132"/>
      <c r="L63" s="132"/>
      <c r="M63" s="132"/>
      <c r="N63" s="132"/>
      <c r="O63" s="132"/>
      <c r="P63" s="132"/>
      <c r="Q63" s="132"/>
      <c r="R63" s="132"/>
      <c r="S63" s="132"/>
      <c r="T63" s="132"/>
      <c r="U63" s="132"/>
    </row>
    <row r="64" spans="2:21" s="96" customFormat="1" ht="30" customHeight="1" x14ac:dyDescent="0.2">
      <c r="B64" s="131"/>
      <c r="C64" s="135"/>
      <c r="D64" s="132"/>
      <c r="E64" s="132"/>
      <c r="F64" s="132"/>
      <c r="G64" s="135"/>
      <c r="H64" s="132"/>
      <c r="I64" s="132"/>
      <c r="J64" s="132"/>
      <c r="K64" s="132"/>
      <c r="L64" s="132"/>
      <c r="M64" s="132"/>
      <c r="N64" s="132"/>
      <c r="O64" s="132"/>
      <c r="P64" s="132"/>
      <c r="Q64" s="132"/>
      <c r="R64" s="132"/>
      <c r="S64" s="132"/>
      <c r="T64" s="132"/>
      <c r="U64" s="132"/>
    </row>
    <row r="65" spans="2:21" s="96" customFormat="1" ht="30" customHeight="1" x14ac:dyDescent="0.2">
      <c r="B65" s="131"/>
      <c r="C65" s="135"/>
      <c r="D65" s="132"/>
      <c r="E65" s="132"/>
      <c r="F65" s="132"/>
      <c r="G65" s="135"/>
      <c r="H65" s="132"/>
      <c r="I65" s="132"/>
      <c r="J65" s="132"/>
      <c r="K65" s="132"/>
      <c r="L65" s="132"/>
      <c r="M65" s="132"/>
      <c r="N65" s="132"/>
      <c r="O65" s="132"/>
      <c r="P65" s="132"/>
      <c r="Q65" s="132"/>
      <c r="R65" s="132"/>
      <c r="S65" s="132"/>
      <c r="T65" s="132"/>
      <c r="U65" s="132"/>
    </row>
    <row r="66" spans="2:21" s="96" customFormat="1" ht="30" customHeight="1" x14ac:dyDescent="0.2">
      <c r="B66" s="131"/>
      <c r="C66" s="135"/>
      <c r="D66" s="132"/>
      <c r="E66" s="132"/>
      <c r="F66" s="132"/>
      <c r="G66" s="135"/>
      <c r="H66" s="132"/>
      <c r="I66" s="132"/>
      <c r="J66" s="132"/>
      <c r="K66" s="132"/>
      <c r="L66" s="132"/>
      <c r="M66" s="132"/>
      <c r="N66" s="132"/>
      <c r="O66" s="132"/>
      <c r="P66" s="132"/>
      <c r="Q66" s="132"/>
      <c r="R66" s="132"/>
      <c r="S66" s="132"/>
      <c r="T66" s="132"/>
      <c r="U66" s="132"/>
    </row>
    <row r="67" spans="2:21" s="96" customFormat="1" ht="30" customHeight="1" x14ac:dyDescent="0.2">
      <c r="B67" s="131"/>
      <c r="C67" s="135"/>
      <c r="D67" s="132"/>
      <c r="E67" s="132"/>
      <c r="F67" s="132"/>
      <c r="G67" s="135"/>
      <c r="H67" s="132"/>
      <c r="I67" s="132"/>
      <c r="J67" s="132"/>
      <c r="K67" s="132"/>
      <c r="L67" s="132"/>
      <c r="M67" s="132"/>
      <c r="N67" s="132"/>
      <c r="O67" s="132"/>
      <c r="P67" s="132"/>
      <c r="Q67" s="132"/>
      <c r="R67" s="132"/>
      <c r="S67" s="132"/>
      <c r="T67" s="132"/>
      <c r="U67" s="132"/>
    </row>
    <row r="68" spans="2:21" s="96" customFormat="1" ht="30" customHeight="1" x14ac:dyDescent="0.2">
      <c r="B68" s="131"/>
      <c r="C68" s="135"/>
      <c r="D68" s="132"/>
      <c r="E68" s="132"/>
      <c r="F68" s="132"/>
      <c r="G68" s="135"/>
      <c r="H68" s="132"/>
      <c r="I68" s="132"/>
      <c r="J68" s="132"/>
      <c r="K68" s="132"/>
      <c r="L68" s="132"/>
      <c r="M68" s="132"/>
      <c r="N68" s="132"/>
      <c r="O68" s="132"/>
      <c r="P68" s="132"/>
      <c r="Q68" s="132"/>
      <c r="R68" s="132"/>
      <c r="S68" s="132"/>
      <c r="T68" s="132"/>
      <c r="U68" s="132"/>
    </row>
    <row r="69" spans="2:21" s="96" customFormat="1" ht="30" customHeight="1" x14ac:dyDescent="0.2">
      <c r="B69" s="131"/>
      <c r="C69" s="135"/>
      <c r="D69" s="132"/>
      <c r="E69" s="132"/>
      <c r="F69" s="132"/>
      <c r="G69" s="135"/>
      <c r="H69" s="132"/>
      <c r="I69" s="132"/>
      <c r="J69" s="132"/>
      <c r="K69" s="132"/>
      <c r="L69" s="132"/>
      <c r="M69" s="132"/>
      <c r="N69" s="132"/>
      <c r="O69" s="132"/>
      <c r="P69" s="132"/>
      <c r="Q69" s="132"/>
      <c r="R69" s="132"/>
      <c r="S69" s="132"/>
      <c r="T69" s="132"/>
      <c r="U69" s="132"/>
    </row>
    <row r="70" spans="2:21" s="96" customFormat="1" ht="30" customHeight="1" x14ac:dyDescent="0.2">
      <c r="B70" s="131"/>
      <c r="C70" s="135"/>
      <c r="D70" s="132"/>
      <c r="E70" s="132"/>
      <c r="F70" s="132"/>
      <c r="G70" s="135"/>
      <c r="H70" s="132"/>
      <c r="I70" s="132"/>
      <c r="J70" s="132"/>
      <c r="K70" s="132"/>
      <c r="L70" s="132"/>
      <c r="M70" s="132"/>
      <c r="N70" s="132"/>
      <c r="O70" s="132"/>
      <c r="P70" s="132"/>
      <c r="Q70" s="132"/>
      <c r="R70" s="132"/>
      <c r="S70" s="132"/>
      <c r="T70" s="132"/>
      <c r="U70" s="132"/>
    </row>
    <row r="71" spans="2:21" s="96" customFormat="1" ht="30" customHeight="1" x14ac:dyDescent="0.2">
      <c r="B71" s="131"/>
      <c r="C71" s="135"/>
      <c r="D71" s="132"/>
      <c r="E71" s="132"/>
      <c r="F71" s="132"/>
      <c r="G71" s="135"/>
      <c r="H71" s="132"/>
      <c r="I71" s="132"/>
      <c r="J71" s="132"/>
      <c r="K71" s="132"/>
      <c r="L71" s="132"/>
      <c r="M71" s="132"/>
      <c r="N71" s="132"/>
      <c r="O71" s="132"/>
      <c r="P71" s="132"/>
      <c r="Q71" s="132"/>
      <c r="R71" s="132"/>
      <c r="S71" s="132"/>
      <c r="T71" s="132"/>
      <c r="U71" s="132"/>
    </row>
    <row r="72" spans="2:21" s="96" customFormat="1" ht="30" customHeight="1" x14ac:dyDescent="0.2">
      <c r="B72" s="131"/>
      <c r="C72" s="135"/>
      <c r="D72" s="132"/>
      <c r="E72" s="132"/>
      <c r="F72" s="132"/>
      <c r="G72" s="135"/>
      <c r="H72" s="132"/>
      <c r="I72" s="132"/>
      <c r="J72" s="132"/>
      <c r="K72" s="132"/>
      <c r="L72" s="132"/>
      <c r="M72" s="132"/>
      <c r="N72" s="132"/>
      <c r="O72" s="132"/>
      <c r="P72" s="132"/>
      <c r="Q72" s="132"/>
      <c r="R72" s="132"/>
      <c r="S72" s="132"/>
      <c r="T72" s="132"/>
      <c r="U72" s="132"/>
    </row>
    <row r="73" spans="2:21" s="96" customFormat="1" ht="30" customHeight="1" x14ac:dyDescent="0.2">
      <c r="B73" s="131"/>
      <c r="C73" s="135"/>
      <c r="D73" s="132"/>
      <c r="E73" s="132"/>
      <c r="F73" s="132"/>
      <c r="G73" s="135"/>
      <c r="H73" s="132"/>
      <c r="I73" s="132"/>
      <c r="J73" s="132"/>
      <c r="K73" s="132"/>
      <c r="L73" s="132"/>
      <c r="M73" s="132"/>
      <c r="N73" s="132"/>
      <c r="O73" s="132"/>
      <c r="P73" s="132"/>
      <c r="Q73" s="132"/>
      <c r="R73" s="132"/>
      <c r="S73" s="132"/>
      <c r="T73" s="132"/>
      <c r="U73" s="132"/>
    </row>
    <row r="74" spans="2:21" s="96" customFormat="1" ht="30" customHeight="1" x14ac:dyDescent="0.2">
      <c r="B74" s="131"/>
      <c r="C74" s="135"/>
      <c r="D74" s="132"/>
      <c r="E74" s="132"/>
      <c r="F74" s="132"/>
      <c r="G74" s="135"/>
      <c r="H74" s="132"/>
      <c r="I74" s="132"/>
      <c r="J74" s="132"/>
      <c r="K74" s="132"/>
      <c r="L74" s="132"/>
      <c r="M74" s="132"/>
      <c r="N74" s="132"/>
      <c r="O74" s="132"/>
      <c r="P74" s="132"/>
      <c r="Q74" s="132"/>
      <c r="R74" s="132"/>
      <c r="S74" s="132"/>
      <c r="T74" s="132"/>
      <c r="U74" s="132"/>
    </row>
    <row r="75" spans="2:21" s="96" customFormat="1" ht="30" customHeight="1" x14ac:dyDescent="0.2">
      <c r="B75" s="131"/>
      <c r="C75" s="135"/>
      <c r="D75" s="132"/>
      <c r="E75" s="132"/>
      <c r="F75" s="132"/>
      <c r="G75" s="135"/>
      <c r="H75" s="132"/>
      <c r="I75" s="132"/>
      <c r="J75" s="132"/>
      <c r="K75" s="132"/>
      <c r="L75" s="132"/>
      <c r="M75" s="132"/>
      <c r="N75" s="132"/>
      <c r="O75" s="132"/>
      <c r="P75" s="132"/>
      <c r="Q75" s="132"/>
      <c r="R75" s="132"/>
      <c r="S75" s="132"/>
      <c r="T75" s="132"/>
      <c r="U75" s="132"/>
    </row>
    <row r="76" spans="2:21" s="96" customFormat="1" ht="30" customHeight="1" x14ac:dyDescent="0.2">
      <c r="B76" s="131"/>
      <c r="C76" s="135"/>
      <c r="D76" s="132"/>
      <c r="E76" s="132"/>
      <c r="F76" s="132"/>
      <c r="G76" s="135"/>
      <c r="H76" s="132"/>
      <c r="I76" s="132"/>
      <c r="J76" s="132"/>
      <c r="K76" s="132"/>
      <c r="L76" s="132"/>
      <c r="M76" s="132"/>
      <c r="N76" s="132"/>
      <c r="O76" s="132"/>
      <c r="P76" s="132"/>
      <c r="Q76" s="132"/>
      <c r="R76" s="132"/>
      <c r="S76" s="132"/>
      <c r="T76" s="132"/>
      <c r="U76" s="132"/>
    </row>
    <row r="77" spans="2:21" s="96" customFormat="1" ht="30" customHeight="1" x14ac:dyDescent="0.2">
      <c r="B77" s="131"/>
      <c r="C77" s="135"/>
      <c r="D77" s="132"/>
      <c r="E77" s="132"/>
      <c r="F77" s="132"/>
      <c r="G77" s="135"/>
      <c r="H77" s="132"/>
      <c r="I77" s="132"/>
      <c r="J77" s="132"/>
      <c r="K77" s="132"/>
      <c r="L77" s="132"/>
      <c r="M77" s="132"/>
      <c r="N77" s="132"/>
      <c r="O77" s="132"/>
      <c r="P77" s="132"/>
      <c r="Q77" s="132"/>
      <c r="R77" s="132"/>
      <c r="S77" s="132"/>
      <c r="T77" s="132"/>
      <c r="U77" s="132"/>
    </row>
    <row r="78" spans="2:21" s="96" customFormat="1" ht="30" customHeight="1" x14ac:dyDescent="0.2">
      <c r="B78" s="131"/>
      <c r="C78" s="135"/>
      <c r="D78" s="132"/>
      <c r="E78" s="132"/>
      <c r="F78" s="132"/>
      <c r="G78" s="135"/>
      <c r="H78" s="132"/>
      <c r="I78" s="132"/>
      <c r="J78" s="132"/>
      <c r="K78" s="132"/>
      <c r="L78" s="132"/>
      <c r="M78" s="132"/>
      <c r="N78" s="132"/>
      <c r="O78" s="132"/>
      <c r="P78" s="132"/>
      <c r="Q78" s="132"/>
      <c r="R78" s="132"/>
      <c r="S78" s="132"/>
      <c r="T78" s="132"/>
      <c r="U78" s="132"/>
    </row>
    <row r="79" spans="2:21" s="96" customFormat="1" ht="30" customHeight="1" x14ac:dyDescent="0.2">
      <c r="B79" s="131"/>
      <c r="C79" s="135"/>
      <c r="D79" s="132"/>
      <c r="E79" s="132"/>
      <c r="F79" s="132"/>
      <c r="G79" s="135"/>
      <c r="H79" s="132"/>
      <c r="I79" s="132"/>
      <c r="J79" s="132"/>
      <c r="K79" s="132"/>
      <c r="L79" s="132"/>
      <c r="M79" s="132"/>
      <c r="N79" s="132"/>
      <c r="O79" s="132"/>
      <c r="P79" s="132"/>
      <c r="Q79" s="132"/>
      <c r="R79" s="132"/>
      <c r="S79" s="132"/>
      <c r="T79" s="132"/>
      <c r="U79" s="132"/>
    </row>
    <row r="80" spans="2:21" s="96" customFormat="1" ht="30" customHeight="1" x14ac:dyDescent="0.2">
      <c r="B80" s="131"/>
      <c r="C80" s="135"/>
      <c r="D80" s="132"/>
      <c r="E80" s="132"/>
      <c r="F80" s="132"/>
      <c r="G80" s="135"/>
      <c r="H80" s="132"/>
      <c r="I80" s="132"/>
      <c r="J80" s="132"/>
      <c r="K80" s="132"/>
      <c r="L80" s="132"/>
      <c r="M80" s="132"/>
      <c r="N80" s="132"/>
      <c r="O80" s="132"/>
      <c r="P80" s="132"/>
      <c r="Q80" s="132"/>
      <c r="R80" s="132"/>
      <c r="S80" s="132"/>
      <c r="T80" s="132"/>
      <c r="U80" s="132"/>
    </row>
    <row r="81" spans="2:21" s="96" customFormat="1" ht="30" customHeight="1" x14ac:dyDescent="0.2">
      <c r="B81" s="131"/>
      <c r="C81" s="135"/>
      <c r="D81" s="132"/>
      <c r="E81" s="132"/>
      <c r="F81" s="132"/>
      <c r="G81" s="135"/>
      <c r="H81" s="132"/>
      <c r="I81" s="132"/>
      <c r="J81" s="132"/>
      <c r="K81" s="132"/>
      <c r="L81" s="132"/>
      <c r="M81" s="132"/>
      <c r="N81" s="132"/>
      <c r="O81" s="132"/>
      <c r="P81" s="132"/>
      <c r="Q81" s="132"/>
      <c r="R81" s="132"/>
      <c r="S81" s="132"/>
      <c r="T81" s="132"/>
      <c r="U81" s="132"/>
    </row>
    <row r="82" spans="2:21" s="96" customFormat="1" ht="30" customHeight="1" x14ac:dyDescent="0.2">
      <c r="B82" s="131"/>
      <c r="C82" s="135"/>
      <c r="D82" s="132"/>
      <c r="E82" s="132"/>
      <c r="F82" s="132"/>
      <c r="G82" s="135"/>
      <c r="H82" s="132"/>
      <c r="I82" s="132"/>
      <c r="J82" s="132"/>
      <c r="K82" s="132"/>
      <c r="L82" s="132"/>
      <c r="M82" s="132"/>
      <c r="N82" s="132"/>
      <c r="O82" s="132"/>
      <c r="P82" s="132"/>
      <c r="Q82" s="132"/>
      <c r="R82" s="132"/>
      <c r="S82" s="132"/>
      <c r="T82" s="132"/>
      <c r="U82" s="132"/>
    </row>
    <row r="83" spans="2:21" s="96" customFormat="1" ht="30" customHeight="1" x14ac:dyDescent="0.2">
      <c r="B83" s="131"/>
      <c r="C83" s="135"/>
      <c r="D83" s="132"/>
      <c r="E83" s="132"/>
      <c r="F83" s="132"/>
      <c r="G83" s="135"/>
      <c r="H83" s="132"/>
      <c r="I83" s="132"/>
      <c r="J83" s="132"/>
      <c r="K83" s="132"/>
      <c r="L83" s="132"/>
      <c r="M83" s="132"/>
      <c r="N83" s="132"/>
      <c r="O83" s="132"/>
      <c r="P83" s="132"/>
      <c r="Q83" s="132"/>
      <c r="R83" s="132"/>
      <c r="S83" s="132"/>
      <c r="T83" s="132"/>
      <c r="U83" s="132"/>
    </row>
    <row r="84" spans="2:21" s="96" customFormat="1" ht="30" customHeight="1" x14ac:dyDescent="0.2">
      <c r="B84" s="131"/>
      <c r="C84" s="135"/>
      <c r="D84" s="132"/>
      <c r="E84" s="132"/>
      <c r="F84" s="132"/>
      <c r="G84" s="135"/>
      <c r="H84" s="132"/>
      <c r="I84" s="132"/>
      <c r="J84" s="132"/>
      <c r="K84" s="132"/>
      <c r="L84" s="132"/>
      <c r="M84" s="132"/>
      <c r="N84" s="132"/>
      <c r="O84" s="132"/>
      <c r="P84" s="132"/>
      <c r="Q84" s="132"/>
      <c r="R84" s="132"/>
      <c r="S84" s="132"/>
      <c r="T84" s="132"/>
      <c r="U84" s="132"/>
    </row>
    <row r="85" spans="2:21" s="96" customFormat="1" ht="30" customHeight="1" x14ac:dyDescent="0.2">
      <c r="B85" s="131"/>
      <c r="C85" s="135"/>
      <c r="D85" s="132"/>
      <c r="E85" s="132"/>
      <c r="F85" s="132"/>
      <c r="G85" s="135"/>
      <c r="H85" s="132"/>
      <c r="I85" s="132"/>
      <c r="J85" s="132"/>
      <c r="K85" s="132"/>
      <c r="L85" s="132"/>
      <c r="M85" s="132"/>
      <c r="N85" s="132"/>
      <c r="O85" s="132"/>
      <c r="P85" s="132"/>
      <c r="Q85" s="132"/>
      <c r="R85" s="132"/>
      <c r="S85" s="132"/>
      <c r="T85" s="132"/>
      <c r="U85" s="132"/>
    </row>
    <row r="86" spans="2:21" s="96" customFormat="1" ht="30" customHeight="1" x14ac:dyDescent="0.2">
      <c r="B86" s="131"/>
      <c r="C86" s="135"/>
      <c r="D86" s="132"/>
      <c r="E86" s="132"/>
      <c r="F86" s="132"/>
      <c r="G86" s="135"/>
      <c r="H86" s="132"/>
      <c r="I86" s="132"/>
      <c r="J86" s="132"/>
      <c r="K86" s="132"/>
      <c r="L86" s="132"/>
      <c r="M86" s="132"/>
      <c r="N86" s="132"/>
      <c r="O86" s="132"/>
      <c r="P86" s="132"/>
      <c r="Q86" s="132"/>
      <c r="R86" s="132"/>
      <c r="S86" s="132"/>
      <c r="T86" s="132"/>
      <c r="U86" s="132"/>
    </row>
    <row r="87" spans="2:21" s="96" customFormat="1" ht="30" customHeight="1" x14ac:dyDescent="0.2">
      <c r="B87" s="131"/>
      <c r="C87" s="135"/>
      <c r="D87" s="132"/>
      <c r="E87" s="132"/>
      <c r="F87" s="132"/>
      <c r="G87" s="135"/>
      <c r="H87" s="132"/>
      <c r="I87" s="132"/>
      <c r="J87" s="132"/>
      <c r="K87" s="132"/>
      <c r="L87" s="132"/>
      <c r="M87" s="132"/>
      <c r="N87" s="132"/>
      <c r="O87" s="132"/>
      <c r="P87" s="132"/>
      <c r="Q87" s="132"/>
      <c r="R87" s="132"/>
      <c r="S87" s="132"/>
      <c r="T87" s="132"/>
      <c r="U87" s="132"/>
    </row>
    <row r="88" spans="2:21" s="96" customFormat="1" ht="30" customHeight="1" x14ac:dyDescent="0.2">
      <c r="B88" s="131"/>
      <c r="C88" s="135"/>
      <c r="D88" s="132"/>
      <c r="E88" s="132"/>
      <c r="F88" s="132"/>
      <c r="G88" s="135"/>
      <c r="H88" s="132"/>
      <c r="I88" s="132"/>
      <c r="J88" s="132"/>
      <c r="K88" s="132"/>
      <c r="L88" s="132"/>
      <c r="M88" s="132"/>
      <c r="N88" s="132"/>
      <c r="O88" s="132"/>
      <c r="P88" s="132"/>
      <c r="Q88" s="132"/>
      <c r="R88" s="132"/>
      <c r="S88" s="132"/>
      <c r="T88" s="132"/>
      <c r="U88" s="132"/>
    </row>
    <row r="89" spans="2:21" s="96" customFormat="1" ht="30" customHeight="1" x14ac:dyDescent="0.2">
      <c r="B89" s="131"/>
      <c r="C89" s="135"/>
      <c r="D89" s="132"/>
      <c r="E89" s="132"/>
      <c r="F89" s="132"/>
      <c r="G89" s="135"/>
      <c r="H89" s="132"/>
      <c r="I89" s="132"/>
      <c r="J89" s="132"/>
      <c r="K89" s="132"/>
      <c r="L89" s="132"/>
      <c r="M89" s="132"/>
      <c r="N89" s="132"/>
      <c r="O89" s="132"/>
      <c r="P89" s="132"/>
      <c r="Q89" s="132"/>
      <c r="R89" s="132"/>
      <c r="S89" s="132"/>
      <c r="T89" s="132"/>
      <c r="U89" s="132"/>
    </row>
    <row r="90" spans="2:21" s="96" customFormat="1" ht="30" customHeight="1" x14ac:dyDescent="0.2">
      <c r="B90" s="131"/>
      <c r="C90" s="135"/>
      <c r="D90" s="132"/>
      <c r="E90" s="132"/>
      <c r="F90" s="132"/>
      <c r="G90" s="135"/>
      <c r="H90" s="132"/>
      <c r="I90" s="132"/>
      <c r="J90" s="132"/>
      <c r="K90" s="132"/>
      <c r="L90" s="132"/>
      <c r="M90" s="132"/>
      <c r="N90" s="132"/>
      <c r="O90" s="132"/>
      <c r="P90" s="132"/>
      <c r="Q90" s="132"/>
      <c r="R90" s="132"/>
      <c r="S90" s="132"/>
      <c r="T90" s="132"/>
      <c r="U90" s="132"/>
    </row>
    <row r="91" spans="2:21" s="96" customFormat="1" ht="30" customHeight="1" x14ac:dyDescent="0.2">
      <c r="B91" s="131"/>
      <c r="C91" s="135"/>
      <c r="D91" s="132"/>
      <c r="E91" s="132"/>
      <c r="F91" s="132"/>
      <c r="G91" s="135"/>
      <c r="H91" s="132"/>
      <c r="I91" s="132"/>
      <c r="J91" s="132"/>
      <c r="K91" s="132"/>
      <c r="L91" s="132"/>
      <c r="M91" s="132"/>
      <c r="N91" s="132"/>
      <c r="O91" s="132"/>
      <c r="P91" s="132"/>
      <c r="Q91" s="132"/>
      <c r="R91" s="132"/>
      <c r="S91" s="132"/>
      <c r="T91" s="132"/>
      <c r="U91" s="132"/>
    </row>
    <row r="92" spans="2:21" s="96" customFormat="1" ht="30" customHeight="1" x14ac:dyDescent="0.2">
      <c r="B92" s="131"/>
      <c r="C92" s="135"/>
      <c r="D92" s="132"/>
      <c r="E92" s="132"/>
      <c r="F92" s="132"/>
      <c r="G92" s="135"/>
      <c r="H92" s="132"/>
      <c r="I92" s="132"/>
      <c r="J92" s="132"/>
      <c r="K92" s="132"/>
      <c r="L92" s="132"/>
      <c r="M92" s="132"/>
      <c r="N92" s="132"/>
      <c r="O92" s="132"/>
      <c r="P92" s="132"/>
      <c r="Q92" s="132"/>
      <c r="R92" s="132"/>
      <c r="S92" s="132"/>
      <c r="T92" s="132"/>
      <c r="U92" s="132"/>
    </row>
    <row r="93" spans="2:21" s="96" customFormat="1" ht="30" customHeight="1" x14ac:dyDescent="0.2">
      <c r="B93" s="131"/>
      <c r="C93" s="135"/>
      <c r="D93" s="132"/>
      <c r="E93" s="132"/>
      <c r="F93" s="132"/>
      <c r="G93" s="135"/>
      <c r="H93" s="132"/>
      <c r="I93" s="132"/>
      <c r="J93" s="132"/>
      <c r="K93" s="132"/>
      <c r="L93" s="132"/>
      <c r="M93" s="132"/>
      <c r="N93" s="132"/>
      <c r="O93" s="132"/>
      <c r="P93" s="132"/>
      <c r="Q93" s="132"/>
      <c r="R93" s="132"/>
      <c r="S93" s="132"/>
      <c r="T93" s="132"/>
      <c r="U93" s="132"/>
    </row>
    <row r="94" spans="2:21" s="96" customFormat="1" ht="30" customHeight="1" x14ac:dyDescent="0.2">
      <c r="B94" s="131"/>
      <c r="C94" s="135"/>
      <c r="D94" s="132"/>
      <c r="E94" s="132"/>
      <c r="F94" s="132"/>
      <c r="G94" s="135"/>
      <c r="H94" s="132"/>
      <c r="I94" s="132"/>
      <c r="J94" s="132"/>
      <c r="K94" s="132"/>
      <c r="L94" s="132"/>
      <c r="M94" s="132"/>
      <c r="N94" s="132"/>
      <c r="O94" s="132"/>
      <c r="P94" s="132"/>
      <c r="Q94" s="132"/>
      <c r="R94" s="132"/>
      <c r="S94" s="132"/>
      <c r="T94" s="132"/>
      <c r="U94" s="132"/>
    </row>
    <row r="95" spans="2:21" s="96" customFormat="1" ht="30" customHeight="1" x14ac:dyDescent="0.2">
      <c r="B95" s="131"/>
      <c r="C95" s="108"/>
      <c r="D95" s="145"/>
      <c r="E95" s="132"/>
      <c r="F95" s="132"/>
      <c r="G95" s="135"/>
      <c r="H95" s="132"/>
      <c r="I95" s="132"/>
      <c r="J95" s="132"/>
      <c r="K95" s="132"/>
      <c r="L95" s="132"/>
      <c r="M95" s="132"/>
      <c r="N95" s="132"/>
      <c r="O95" s="132"/>
      <c r="P95" s="132"/>
      <c r="Q95" s="132"/>
      <c r="R95" s="132"/>
      <c r="S95" s="132"/>
      <c r="T95" s="132"/>
      <c r="U95" s="132"/>
    </row>
    <row r="96" spans="2:21" s="96" customFormat="1" ht="30" customHeight="1" x14ac:dyDescent="0.2">
      <c r="B96" s="131"/>
      <c r="C96" s="108"/>
      <c r="D96" s="145"/>
      <c r="E96" s="132"/>
      <c r="F96" s="132"/>
      <c r="G96" s="135"/>
      <c r="H96" s="132"/>
      <c r="I96" s="132"/>
      <c r="J96" s="132"/>
      <c r="K96" s="132"/>
      <c r="L96" s="132"/>
      <c r="M96" s="132"/>
      <c r="N96" s="132"/>
      <c r="O96" s="132"/>
      <c r="P96" s="132"/>
      <c r="Q96" s="132"/>
      <c r="R96" s="132"/>
      <c r="S96" s="132"/>
      <c r="T96" s="132"/>
      <c r="U96" s="132"/>
    </row>
    <row r="97" spans="2:21" s="96" customFormat="1" ht="30" customHeight="1" x14ac:dyDescent="0.2">
      <c r="B97" s="131"/>
      <c r="C97" s="108"/>
      <c r="D97" s="145"/>
      <c r="E97" s="132"/>
      <c r="F97" s="132"/>
      <c r="G97" s="135"/>
      <c r="H97" s="132"/>
      <c r="I97" s="132"/>
      <c r="J97" s="132"/>
      <c r="K97" s="132"/>
      <c r="L97" s="132"/>
      <c r="M97" s="132"/>
      <c r="N97" s="132"/>
      <c r="O97" s="132"/>
      <c r="P97" s="132"/>
      <c r="Q97" s="132"/>
      <c r="R97" s="132"/>
      <c r="S97" s="132"/>
      <c r="T97" s="132"/>
      <c r="U97" s="132"/>
    </row>
    <row r="98" spans="2:21" s="96" customFormat="1" ht="30" customHeight="1" x14ac:dyDescent="0.2">
      <c r="B98" s="131"/>
      <c r="C98" s="108"/>
      <c r="D98" s="145"/>
      <c r="E98" s="132"/>
      <c r="F98" s="132"/>
      <c r="G98" s="135"/>
      <c r="H98" s="132"/>
      <c r="I98" s="132"/>
      <c r="J98" s="132"/>
      <c r="K98" s="132"/>
      <c r="L98" s="132"/>
      <c r="M98" s="132"/>
      <c r="N98" s="132"/>
      <c r="O98" s="132"/>
      <c r="P98" s="132"/>
      <c r="Q98" s="132"/>
      <c r="R98" s="132"/>
      <c r="S98" s="132"/>
      <c r="T98" s="132"/>
      <c r="U98" s="132"/>
    </row>
    <row r="99" spans="2:21" s="96" customFormat="1" ht="30" customHeight="1" x14ac:dyDescent="0.2">
      <c r="B99" s="131"/>
      <c r="C99" s="108"/>
      <c r="D99" s="145"/>
      <c r="E99" s="132"/>
      <c r="F99" s="132"/>
      <c r="G99" s="135"/>
      <c r="H99" s="132"/>
      <c r="I99" s="132"/>
      <c r="J99" s="132"/>
      <c r="K99" s="132"/>
      <c r="L99" s="132"/>
      <c r="M99" s="132"/>
      <c r="N99" s="132"/>
      <c r="O99" s="132"/>
      <c r="P99" s="132"/>
      <c r="Q99" s="132"/>
      <c r="R99" s="132"/>
      <c r="S99" s="132"/>
      <c r="T99" s="132"/>
      <c r="U99" s="132"/>
    </row>
    <row r="100" spans="2:21" s="96" customFormat="1" ht="30" customHeight="1" x14ac:dyDescent="0.2">
      <c r="B100" s="131"/>
      <c r="C100" s="108"/>
      <c r="D100" s="145"/>
      <c r="E100" s="132"/>
      <c r="F100" s="132"/>
      <c r="G100" s="135"/>
      <c r="H100" s="132"/>
      <c r="I100" s="132"/>
      <c r="J100" s="132"/>
      <c r="K100" s="132"/>
      <c r="L100" s="132"/>
      <c r="M100" s="132"/>
      <c r="N100" s="132"/>
      <c r="O100" s="132"/>
      <c r="P100" s="132"/>
      <c r="Q100" s="132"/>
      <c r="R100" s="132"/>
      <c r="S100" s="132"/>
      <c r="T100" s="132"/>
      <c r="U100" s="132"/>
    </row>
    <row r="101" spans="2:21" s="96" customFormat="1" ht="30" customHeight="1" x14ac:dyDescent="0.2">
      <c r="B101" s="131"/>
      <c r="C101" s="135"/>
      <c r="D101" s="145"/>
      <c r="E101" s="132"/>
      <c r="F101" s="132"/>
      <c r="G101" s="135"/>
      <c r="H101" s="132"/>
      <c r="I101" s="132"/>
      <c r="J101" s="132"/>
      <c r="K101" s="132"/>
      <c r="L101" s="132"/>
      <c r="M101" s="132"/>
      <c r="N101" s="132"/>
      <c r="O101" s="132"/>
      <c r="P101" s="132"/>
      <c r="Q101" s="132"/>
      <c r="R101" s="132"/>
      <c r="S101" s="132"/>
      <c r="T101" s="132"/>
      <c r="U101" s="132"/>
    </row>
    <row r="102" spans="2:21" s="96" customFormat="1" ht="30" customHeight="1" x14ac:dyDescent="0.2">
      <c r="B102" s="131"/>
      <c r="C102" s="135"/>
      <c r="D102" s="145"/>
      <c r="E102" s="132"/>
      <c r="F102" s="132"/>
      <c r="G102" s="135"/>
      <c r="H102" s="132"/>
      <c r="I102" s="132"/>
      <c r="J102" s="132"/>
      <c r="K102" s="132"/>
      <c r="L102" s="132"/>
      <c r="M102" s="132"/>
      <c r="N102" s="132"/>
      <c r="O102" s="132"/>
      <c r="P102" s="132"/>
      <c r="Q102" s="132"/>
      <c r="R102" s="132"/>
      <c r="S102" s="132"/>
      <c r="T102" s="132"/>
      <c r="U102" s="132"/>
    </row>
  </sheetData>
  <mergeCells count="9">
    <mergeCell ref="B10:C10"/>
    <mergeCell ref="B2:B3"/>
    <mergeCell ref="C2:D2"/>
    <mergeCell ref="E2:F6"/>
    <mergeCell ref="C3:D3"/>
    <mergeCell ref="B4:C4"/>
    <mergeCell ref="B8:B9"/>
    <mergeCell ref="C8:D8"/>
    <mergeCell ref="C9:D9"/>
  </mergeCells>
  <hyperlinks>
    <hyperlink ref="C8" location="Samf20" display="← Till sammanställningen" xr:uid="{ECC0C14F-51E9-478A-AF15-3FBEBF79977B}"/>
    <hyperlink ref="C1" location="Översikt!A1" display="← Till Översikt" xr:uid="{DB5E7197-B4F0-4AB7-89FE-6ADACC931B6D}"/>
    <hyperlink ref="C2:D2" location="Samf19" display="Tidsuppskattning" xr:uid="{B5759A78-FE8B-4059-9924-7062D0172B09}"/>
  </hyperlinks>
  <pageMargins left="0.25" right="0.25" top="0.75" bottom="0.75" header="0.3" footer="0.3"/>
  <pageSetup paperSize="9" scale="75"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5D51E-0A4A-469F-9336-8F7E4274E99F}">
  <sheetPr codeName="Sheet2">
    <tabColor theme="5" tint="0.39997558519241921"/>
  </sheetPr>
  <dimension ref="B2:D12"/>
  <sheetViews>
    <sheetView showGridLines="0" workbookViewId="0">
      <selection activeCell="C7" sqref="C7"/>
    </sheetView>
  </sheetViews>
  <sheetFormatPr defaultRowHeight="14.25" x14ac:dyDescent="0.2"/>
  <cols>
    <col min="1" max="1" width="2.28515625" style="1" customWidth="1"/>
    <col min="2" max="2" width="25.42578125" style="1" customWidth="1"/>
    <col min="3" max="3" width="25.140625" style="1" customWidth="1"/>
    <col min="4" max="4" width="2.7109375" style="1" customWidth="1"/>
    <col min="5" max="256" width="9.140625" style="1"/>
    <col min="257" max="257" width="2.28515625" style="1" customWidth="1"/>
    <col min="258" max="258" width="25.42578125" style="1" customWidth="1"/>
    <col min="259" max="259" width="25.140625" style="1" customWidth="1"/>
    <col min="260" max="260" width="2.7109375" style="1" customWidth="1"/>
    <col min="261" max="512" width="9.140625" style="1"/>
    <col min="513" max="513" width="2.28515625" style="1" customWidth="1"/>
    <col min="514" max="514" width="25.42578125" style="1" customWidth="1"/>
    <col min="515" max="515" width="25.140625" style="1" customWidth="1"/>
    <col min="516" max="516" width="2.7109375" style="1" customWidth="1"/>
    <col min="517" max="768" width="9.140625" style="1"/>
    <col min="769" max="769" width="2.28515625" style="1" customWidth="1"/>
    <col min="770" max="770" width="25.42578125" style="1" customWidth="1"/>
    <col min="771" max="771" width="25.140625" style="1" customWidth="1"/>
    <col min="772" max="772" width="2.7109375" style="1" customWidth="1"/>
    <col min="773" max="1024" width="9.140625" style="1"/>
    <col min="1025" max="1025" width="2.28515625" style="1" customWidth="1"/>
    <col min="1026" max="1026" width="25.42578125" style="1" customWidth="1"/>
    <col min="1027" max="1027" width="25.140625" style="1" customWidth="1"/>
    <col min="1028" max="1028" width="2.7109375" style="1" customWidth="1"/>
    <col min="1029" max="1280" width="9.140625" style="1"/>
    <col min="1281" max="1281" width="2.28515625" style="1" customWidth="1"/>
    <col min="1282" max="1282" width="25.42578125" style="1" customWidth="1"/>
    <col min="1283" max="1283" width="25.140625" style="1" customWidth="1"/>
    <col min="1284" max="1284" width="2.7109375" style="1" customWidth="1"/>
    <col min="1285" max="1536" width="9.140625" style="1"/>
    <col min="1537" max="1537" width="2.28515625" style="1" customWidth="1"/>
    <col min="1538" max="1538" width="25.42578125" style="1" customWidth="1"/>
    <col min="1539" max="1539" width="25.140625" style="1" customWidth="1"/>
    <col min="1540" max="1540" width="2.7109375" style="1" customWidth="1"/>
    <col min="1541" max="1792" width="9.140625" style="1"/>
    <col min="1793" max="1793" width="2.28515625" style="1" customWidth="1"/>
    <col min="1794" max="1794" width="25.42578125" style="1" customWidth="1"/>
    <col min="1795" max="1795" width="25.140625" style="1" customWidth="1"/>
    <col min="1796" max="1796" width="2.7109375" style="1" customWidth="1"/>
    <col min="1797" max="2048" width="9.140625" style="1"/>
    <col min="2049" max="2049" width="2.28515625" style="1" customWidth="1"/>
    <col min="2050" max="2050" width="25.42578125" style="1" customWidth="1"/>
    <col min="2051" max="2051" width="25.140625" style="1" customWidth="1"/>
    <col min="2052" max="2052" width="2.7109375" style="1" customWidth="1"/>
    <col min="2053" max="2304" width="9.140625" style="1"/>
    <col min="2305" max="2305" width="2.28515625" style="1" customWidth="1"/>
    <col min="2306" max="2306" width="25.42578125" style="1" customWidth="1"/>
    <col min="2307" max="2307" width="25.140625" style="1" customWidth="1"/>
    <col min="2308" max="2308" width="2.7109375" style="1" customWidth="1"/>
    <col min="2309" max="2560" width="9.140625" style="1"/>
    <col min="2561" max="2561" width="2.28515625" style="1" customWidth="1"/>
    <col min="2562" max="2562" width="25.42578125" style="1" customWidth="1"/>
    <col min="2563" max="2563" width="25.140625" style="1" customWidth="1"/>
    <col min="2564" max="2564" width="2.7109375" style="1" customWidth="1"/>
    <col min="2565" max="2816" width="9.140625" style="1"/>
    <col min="2817" max="2817" width="2.28515625" style="1" customWidth="1"/>
    <col min="2818" max="2818" width="25.42578125" style="1" customWidth="1"/>
    <col min="2819" max="2819" width="25.140625" style="1" customWidth="1"/>
    <col min="2820" max="2820" width="2.7109375" style="1" customWidth="1"/>
    <col min="2821" max="3072" width="9.140625" style="1"/>
    <col min="3073" max="3073" width="2.28515625" style="1" customWidth="1"/>
    <col min="3074" max="3074" width="25.42578125" style="1" customWidth="1"/>
    <col min="3075" max="3075" width="25.140625" style="1" customWidth="1"/>
    <col min="3076" max="3076" width="2.7109375" style="1" customWidth="1"/>
    <col min="3077" max="3328" width="9.140625" style="1"/>
    <col min="3329" max="3329" width="2.28515625" style="1" customWidth="1"/>
    <col min="3330" max="3330" width="25.42578125" style="1" customWidth="1"/>
    <col min="3331" max="3331" width="25.140625" style="1" customWidth="1"/>
    <col min="3332" max="3332" width="2.7109375" style="1" customWidth="1"/>
    <col min="3333" max="3584" width="9.140625" style="1"/>
    <col min="3585" max="3585" width="2.28515625" style="1" customWidth="1"/>
    <col min="3586" max="3586" width="25.42578125" style="1" customWidth="1"/>
    <col min="3587" max="3587" width="25.140625" style="1" customWidth="1"/>
    <col min="3588" max="3588" width="2.7109375" style="1" customWidth="1"/>
    <col min="3589" max="3840" width="9.140625" style="1"/>
    <col min="3841" max="3841" width="2.28515625" style="1" customWidth="1"/>
    <col min="3842" max="3842" width="25.42578125" style="1" customWidth="1"/>
    <col min="3843" max="3843" width="25.140625" style="1" customWidth="1"/>
    <col min="3844" max="3844" width="2.7109375" style="1" customWidth="1"/>
    <col min="3845" max="4096" width="9.140625" style="1"/>
    <col min="4097" max="4097" width="2.28515625" style="1" customWidth="1"/>
    <col min="4098" max="4098" width="25.42578125" style="1" customWidth="1"/>
    <col min="4099" max="4099" width="25.140625" style="1" customWidth="1"/>
    <col min="4100" max="4100" width="2.7109375" style="1" customWidth="1"/>
    <col min="4101" max="4352" width="9.140625" style="1"/>
    <col min="4353" max="4353" width="2.28515625" style="1" customWidth="1"/>
    <col min="4354" max="4354" width="25.42578125" style="1" customWidth="1"/>
    <col min="4355" max="4355" width="25.140625" style="1" customWidth="1"/>
    <col min="4356" max="4356" width="2.7109375" style="1" customWidth="1"/>
    <col min="4357" max="4608" width="9.140625" style="1"/>
    <col min="4609" max="4609" width="2.28515625" style="1" customWidth="1"/>
    <col min="4610" max="4610" width="25.42578125" style="1" customWidth="1"/>
    <col min="4611" max="4611" width="25.140625" style="1" customWidth="1"/>
    <col min="4612" max="4612" width="2.7109375" style="1" customWidth="1"/>
    <col min="4613" max="4864" width="9.140625" style="1"/>
    <col min="4865" max="4865" width="2.28515625" style="1" customWidth="1"/>
    <col min="4866" max="4866" width="25.42578125" style="1" customWidth="1"/>
    <col min="4867" max="4867" width="25.140625" style="1" customWidth="1"/>
    <col min="4868" max="4868" width="2.7109375" style="1" customWidth="1"/>
    <col min="4869" max="5120" width="9.140625" style="1"/>
    <col min="5121" max="5121" width="2.28515625" style="1" customWidth="1"/>
    <col min="5122" max="5122" width="25.42578125" style="1" customWidth="1"/>
    <col min="5123" max="5123" width="25.140625" style="1" customWidth="1"/>
    <col min="5124" max="5124" width="2.7109375" style="1" customWidth="1"/>
    <col min="5125" max="5376" width="9.140625" style="1"/>
    <col min="5377" max="5377" width="2.28515625" style="1" customWidth="1"/>
    <col min="5378" max="5378" width="25.42578125" style="1" customWidth="1"/>
    <col min="5379" max="5379" width="25.140625" style="1" customWidth="1"/>
    <col min="5380" max="5380" width="2.7109375" style="1" customWidth="1"/>
    <col min="5381" max="5632" width="9.140625" style="1"/>
    <col min="5633" max="5633" width="2.28515625" style="1" customWidth="1"/>
    <col min="5634" max="5634" width="25.42578125" style="1" customWidth="1"/>
    <col min="5635" max="5635" width="25.140625" style="1" customWidth="1"/>
    <col min="5636" max="5636" width="2.7109375" style="1" customWidth="1"/>
    <col min="5637" max="5888" width="9.140625" style="1"/>
    <col min="5889" max="5889" width="2.28515625" style="1" customWidth="1"/>
    <col min="5890" max="5890" width="25.42578125" style="1" customWidth="1"/>
    <col min="5891" max="5891" width="25.140625" style="1" customWidth="1"/>
    <col min="5892" max="5892" width="2.7109375" style="1" customWidth="1"/>
    <col min="5893" max="6144" width="9.140625" style="1"/>
    <col min="6145" max="6145" width="2.28515625" style="1" customWidth="1"/>
    <col min="6146" max="6146" width="25.42578125" style="1" customWidth="1"/>
    <col min="6147" max="6147" width="25.140625" style="1" customWidth="1"/>
    <col min="6148" max="6148" width="2.7109375" style="1" customWidth="1"/>
    <col min="6149" max="6400" width="9.140625" style="1"/>
    <col min="6401" max="6401" width="2.28515625" style="1" customWidth="1"/>
    <col min="6402" max="6402" width="25.42578125" style="1" customWidth="1"/>
    <col min="6403" max="6403" width="25.140625" style="1" customWidth="1"/>
    <col min="6404" max="6404" width="2.7109375" style="1" customWidth="1"/>
    <col min="6405" max="6656" width="9.140625" style="1"/>
    <col min="6657" max="6657" width="2.28515625" style="1" customWidth="1"/>
    <col min="6658" max="6658" width="25.42578125" style="1" customWidth="1"/>
    <col min="6659" max="6659" width="25.140625" style="1" customWidth="1"/>
    <col min="6660" max="6660" width="2.7109375" style="1" customWidth="1"/>
    <col min="6661" max="6912" width="9.140625" style="1"/>
    <col min="6913" max="6913" width="2.28515625" style="1" customWidth="1"/>
    <col min="6914" max="6914" width="25.42578125" style="1" customWidth="1"/>
    <col min="6915" max="6915" width="25.140625" style="1" customWidth="1"/>
    <col min="6916" max="6916" width="2.7109375" style="1" customWidth="1"/>
    <col min="6917" max="7168" width="9.140625" style="1"/>
    <col min="7169" max="7169" width="2.28515625" style="1" customWidth="1"/>
    <col min="7170" max="7170" width="25.42578125" style="1" customWidth="1"/>
    <col min="7171" max="7171" width="25.140625" style="1" customWidth="1"/>
    <col min="7172" max="7172" width="2.7109375" style="1" customWidth="1"/>
    <col min="7173" max="7424" width="9.140625" style="1"/>
    <col min="7425" max="7425" width="2.28515625" style="1" customWidth="1"/>
    <col min="7426" max="7426" width="25.42578125" style="1" customWidth="1"/>
    <col min="7427" max="7427" width="25.140625" style="1" customWidth="1"/>
    <col min="7428" max="7428" width="2.7109375" style="1" customWidth="1"/>
    <col min="7429" max="7680" width="9.140625" style="1"/>
    <col min="7681" max="7681" width="2.28515625" style="1" customWidth="1"/>
    <col min="7682" max="7682" width="25.42578125" style="1" customWidth="1"/>
    <col min="7683" max="7683" width="25.140625" style="1" customWidth="1"/>
    <col min="7684" max="7684" width="2.7109375" style="1" customWidth="1"/>
    <col min="7685" max="7936" width="9.140625" style="1"/>
    <col min="7937" max="7937" width="2.28515625" style="1" customWidth="1"/>
    <col min="7938" max="7938" width="25.42578125" style="1" customWidth="1"/>
    <col min="7939" max="7939" width="25.140625" style="1" customWidth="1"/>
    <col min="7940" max="7940" width="2.7109375" style="1" customWidth="1"/>
    <col min="7941" max="8192" width="9.140625" style="1"/>
    <col min="8193" max="8193" width="2.28515625" style="1" customWidth="1"/>
    <col min="8194" max="8194" width="25.42578125" style="1" customWidth="1"/>
    <col min="8195" max="8195" width="25.140625" style="1" customWidth="1"/>
    <col min="8196" max="8196" width="2.7109375" style="1" customWidth="1"/>
    <col min="8197" max="8448" width="9.140625" style="1"/>
    <col min="8449" max="8449" width="2.28515625" style="1" customWidth="1"/>
    <col min="8450" max="8450" width="25.42578125" style="1" customWidth="1"/>
    <col min="8451" max="8451" width="25.140625" style="1" customWidth="1"/>
    <col min="8452" max="8452" width="2.7109375" style="1" customWidth="1"/>
    <col min="8453" max="8704" width="9.140625" style="1"/>
    <col min="8705" max="8705" width="2.28515625" style="1" customWidth="1"/>
    <col min="8706" max="8706" width="25.42578125" style="1" customWidth="1"/>
    <col min="8707" max="8707" width="25.140625" style="1" customWidth="1"/>
    <col min="8708" max="8708" width="2.7109375" style="1" customWidth="1"/>
    <col min="8709" max="8960" width="9.140625" style="1"/>
    <col min="8961" max="8961" width="2.28515625" style="1" customWidth="1"/>
    <col min="8962" max="8962" width="25.42578125" style="1" customWidth="1"/>
    <col min="8963" max="8963" width="25.140625" style="1" customWidth="1"/>
    <col min="8964" max="8964" width="2.7109375" style="1" customWidth="1"/>
    <col min="8965" max="9216" width="9.140625" style="1"/>
    <col min="9217" max="9217" width="2.28515625" style="1" customWidth="1"/>
    <col min="9218" max="9218" width="25.42578125" style="1" customWidth="1"/>
    <col min="9219" max="9219" width="25.140625" style="1" customWidth="1"/>
    <col min="9220" max="9220" width="2.7109375" style="1" customWidth="1"/>
    <col min="9221" max="9472" width="9.140625" style="1"/>
    <col min="9473" max="9473" width="2.28515625" style="1" customWidth="1"/>
    <col min="9474" max="9474" width="25.42578125" style="1" customWidth="1"/>
    <col min="9475" max="9475" width="25.140625" style="1" customWidth="1"/>
    <col min="9476" max="9476" width="2.7109375" style="1" customWidth="1"/>
    <col min="9477" max="9728" width="9.140625" style="1"/>
    <col min="9729" max="9729" width="2.28515625" style="1" customWidth="1"/>
    <col min="9730" max="9730" width="25.42578125" style="1" customWidth="1"/>
    <col min="9731" max="9731" width="25.140625" style="1" customWidth="1"/>
    <col min="9732" max="9732" width="2.7109375" style="1" customWidth="1"/>
    <col min="9733" max="9984" width="9.140625" style="1"/>
    <col min="9985" max="9985" width="2.28515625" style="1" customWidth="1"/>
    <col min="9986" max="9986" width="25.42578125" style="1" customWidth="1"/>
    <col min="9987" max="9987" width="25.140625" style="1" customWidth="1"/>
    <col min="9988" max="9988" width="2.7109375" style="1" customWidth="1"/>
    <col min="9989" max="10240" width="9.140625" style="1"/>
    <col min="10241" max="10241" width="2.28515625" style="1" customWidth="1"/>
    <col min="10242" max="10242" width="25.42578125" style="1" customWidth="1"/>
    <col min="10243" max="10243" width="25.140625" style="1" customWidth="1"/>
    <col min="10244" max="10244" width="2.7109375" style="1" customWidth="1"/>
    <col min="10245" max="10496" width="9.140625" style="1"/>
    <col min="10497" max="10497" width="2.28515625" style="1" customWidth="1"/>
    <col min="10498" max="10498" width="25.42578125" style="1" customWidth="1"/>
    <col min="10499" max="10499" width="25.140625" style="1" customWidth="1"/>
    <col min="10500" max="10500" width="2.7109375" style="1" customWidth="1"/>
    <col min="10501" max="10752" width="9.140625" style="1"/>
    <col min="10753" max="10753" width="2.28515625" style="1" customWidth="1"/>
    <col min="10754" max="10754" width="25.42578125" style="1" customWidth="1"/>
    <col min="10755" max="10755" width="25.140625" style="1" customWidth="1"/>
    <col min="10756" max="10756" width="2.7109375" style="1" customWidth="1"/>
    <col min="10757" max="11008" width="9.140625" style="1"/>
    <col min="11009" max="11009" width="2.28515625" style="1" customWidth="1"/>
    <col min="11010" max="11010" width="25.42578125" style="1" customWidth="1"/>
    <col min="11011" max="11011" width="25.140625" style="1" customWidth="1"/>
    <col min="11012" max="11012" width="2.7109375" style="1" customWidth="1"/>
    <col min="11013" max="11264" width="9.140625" style="1"/>
    <col min="11265" max="11265" width="2.28515625" style="1" customWidth="1"/>
    <col min="11266" max="11266" width="25.42578125" style="1" customWidth="1"/>
    <col min="11267" max="11267" width="25.140625" style="1" customWidth="1"/>
    <col min="11268" max="11268" width="2.7109375" style="1" customWidth="1"/>
    <col min="11269" max="11520" width="9.140625" style="1"/>
    <col min="11521" max="11521" width="2.28515625" style="1" customWidth="1"/>
    <col min="11522" max="11522" width="25.42578125" style="1" customWidth="1"/>
    <col min="11523" max="11523" width="25.140625" style="1" customWidth="1"/>
    <col min="11524" max="11524" width="2.7109375" style="1" customWidth="1"/>
    <col min="11525" max="11776" width="9.140625" style="1"/>
    <col min="11777" max="11777" width="2.28515625" style="1" customWidth="1"/>
    <col min="11778" max="11778" width="25.42578125" style="1" customWidth="1"/>
    <col min="11779" max="11779" width="25.140625" style="1" customWidth="1"/>
    <col min="11780" max="11780" width="2.7109375" style="1" customWidth="1"/>
    <col min="11781" max="12032" width="9.140625" style="1"/>
    <col min="12033" max="12033" width="2.28515625" style="1" customWidth="1"/>
    <col min="12034" max="12034" width="25.42578125" style="1" customWidth="1"/>
    <col min="12035" max="12035" width="25.140625" style="1" customWidth="1"/>
    <col min="12036" max="12036" width="2.7109375" style="1" customWidth="1"/>
    <col min="12037" max="12288" width="9.140625" style="1"/>
    <col min="12289" max="12289" width="2.28515625" style="1" customWidth="1"/>
    <col min="12290" max="12290" width="25.42578125" style="1" customWidth="1"/>
    <col min="12291" max="12291" width="25.140625" style="1" customWidth="1"/>
    <col min="12292" max="12292" width="2.7109375" style="1" customWidth="1"/>
    <col min="12293" max="12544" width="9.140625" style="1"/>
    <col min="12545" max="12545" width="2.28515625" style="1" customWidth="1"/>
    <col min="12546" max="12546" width="25.42578125" style="1" customWidth="1"/>
    <col min="12547" max="12547" width="25.140625" style="1" customWidth="1"/>
    <col min="12548" max="12548" width="2.7109375" style="1" customWidth="1"/>
    <col min="12549" max="12800" width="9.140625" style="1"/>
    <col min="12801" max="12801" width="2.28515625" style="1" customWidth="1"/>
    <col min="12802" max="12802" width="25.42578125" style="1" customWidth="1"/>
    <col min="12803" max="12803" width="25.140625" style="1" customWidth="1"/>
    <col min="12804" max="12804" width="2.7109375" style="1" customWidth="1"/>
    <col min="12805" max="13056" width="9.140625" style="1"/>
    <col min="13057" max="13057" width="2.28515625" style="1" customWidth="1"/>
    <col min="13058" max="13058" width="25.42578125" style="1" customWidth="1"/>
    <col min="13059" max="13059" width="25.140625" style="1" customWidth="1"/>
    <col min="13060" max="13060" width="2.7109375" style="1" customWidth="1"/>
    <col min="13061" max="13312" width="9.140625" style="1"/>
    <col min="13313" max="13313" width="2.28515625" style="1" customWidth="1"/>
    <col min="13314" max="13314" width="25.42578125" style="1" customWidth="1"/>
    <col min="13315" max="13315" width="25.140625" style="1" customWidth="1"/>
    <col min="13316" max="13316" width="2.7109375" style="1" customWidth="1"/>
    <col min="13317" max="13568" width="9.140625" style="1"/>
    <col min="13569" max="13569" width="2.28515625" style="1" customWidth="1"/>
    <col min="13570" max="13570" width="25.42578125" style="1" customWidth="1"/>
    <col min="13571" max="13571" width="25.140625" style="1" customWidth="1"/>
    <col min="13572" max="13572" width="2.7109375" style="1" customWidth="1"/>
    <col min="13573" max="13824" width="9.140625" style="1"/>
    <col min="13825" max="13825" width="2.28515625" style="1" customWidth="1"/>
    <col min="13826" max="13826" width="25.42578125" style="1" customWidth="1"/>
    <col min="13827" max="13827" width="25.140625" style="1" customWidth="1"/>
    <col min="13828" max="13828" width="2.7109375" style="1" customWidth="1"/>
    <col min="13829" max="14080" width="9.140625" style="1"/>
    <col min="14081" max="14081" width="2.28515625" style="1" customWidth="1"/>
    <col min="14082" max="14082" width="25.42578125" style="1" customWidth="1"/>
    <col min="14083" max="14083" width="25.140625" style="1" customWidth="1"/>
    <col min="14084" max="14084" width="2.7109375" style="1" customWidth="1"/>
    <col min="14085" max="14336" width="9.140625" style="1"/>
    <col min="14337" max="14337" width="2.28515625" style="1" customWidth="1"/>
    <col min="14338" max="14338" width="25.42578125" style="1" customWidth="1"/>
    <col min="14339" max="14339" width="25.140625" style="1" customWidth="1"/>
    <col min="14340" max="14340" width="2.7109375" style="1" customWidth="1"/>
    <col min="14341" max="14592" width="9.140625" style="1"/>
    <col min="14593" max="14593" width="2.28515625" style="1" customWidth="1"/>
    <col min="14594" max="14594" width="25.42578125" style="1" customWidth="1"/>
    <col min="14595" max="14595" width="25.140625" style="1" customWidth="1"/>
    <col min="14596" max="14596" width="2.7109375" style="1" customWidth="1"/>
    <col min="14597" max="14848" width="9.140625" style="1"/>
    <col min="14849" max="14849" width="2.28515625" style="1" customWidth="1"/>
    <col min="14850" max="14850" width="25.42578125" style="1" customWidth="1"/>
    <col min="14851" max="14851" width="25.140625" style="1" customWidth="1"/>
    <col min="14852" max="14852" width="2.7109375" style="1" customWidth="1"/>
    <col min="14853" max="15104" width="9.140625" style="1"/>
    <col min="15105" max="15105" width="2.28515625" style="1" customWidth="1"/>
    <col min="15106" max="15106" width="25.42578125" style="1" customWidth="1"/>
    <col min="15107" max="15107" width="25.140625" style="1" customWidth="1"/>
    <col min="15108" max="15108" width="2.7109375" style="1" customWidth="1"/>
    <col min="15109" max="15360" width="9.140625" style="1"/>
    <col min="15361" max="15361" width="2.28515625" style="1" customWidth="1"/>
    <col min="15362" max="15362" width="25.42578125" style="1" customWidth="1"/>
    <col min="15363" max="15363" width="25.140625" style="1" customWidth="1"/>
    <col min="15364" max="15364" width="2.7109375" style="1" customWidth="1"/>
    <col min="15365" max="15616" width="9.140625" style="1"/>
    <col min="15617" max="15617" width="2.28515625" style="1" customWidth="1"/>
    <col min="15618" max="15618" width="25.42578125" style="1" customWidth="1"/>
    <col min="15619" max="15619" width="25.140625" style="1" customWidth="1"/>
    <col min="15620" max="15620" width="2.7109375" style="1" customWidth="1"/>
    <col min="15621" max="15872" width="9.140625" style="1"/>
    <col min="15873" max="15873" width="2.28515625" style="1" customWidth="1"/>
    <col min="15874" max="15874" width="25.42578125" style="1" customWidth="1"/>
    <col min="15875" max="15875" width="25.140625" style="1" customWidth="1"/>
    <col min="15876" max="15876" width="2.7109375" style="1" customWidth="1"/>
    <col min="15877" max="16128" width="9.140625" style="1"/>
    <col min="16129" max="16129" width="2.28515625" style="1" customWidth="1"/>
    <col min="16130" max="16130" width="25.42578125" style="1" customWidth="1"/>
    <col min="16131" max="16131" width="25.140625" style="1" customWidth="1"/>
    <col min="16132" max="16132" width="2.7109375" style="1" customWidth="1"/>
    <col min="16133" max="16384" width="9.140625" style="1"/>
  </cols>
  <sheetData>
    <row r="2" spans="2:4" x14ac:dyDescent="0.2">
      <c r="B2" s="2"/>
      <c r="C2" s="3"/>
      <c r="D2" s="4"/>
    </row>
    <row r="3" spans="2:4" x14ac:dyDescent="0.2">
      <c r="B3" s="5" t="s">
        <v>0</v>
      </c>
      <c r="C3" s="6"/>
      <c r="D3" s="7"/>
    </row>
    <row r="4" spans="2:4" x14ac:dyDescent="0.2">
      <c r="B4" s="5" t="s">
        <v>1</v>
      </c>
      <c r="C4" s="8"/>
      <c r="D4" s="7"/>
    </row>
    <row r="5" spans="2:4" x14ac:dyDescent="0.2">
      <c r="B5" s="5" t="s">
        <v>2</v>
      </c>
      <c r="C5" s="6"/>
      <c r="D5" s="7"/>
    </row>
    <row r="6" spans="2:4" x14ac:dyDescent="0.2">
      <c r="B6" s="5"/>
      <c r="C6" s="9"/>
      <c r="D6" s="7"/>
    </row>
    <row r="7" spans="2:4" ht="45" x14ac:dyDescent="0.25">
      <c r="B7" s="10" t="s">
        <v>3</v>
      </c>
      <c r="C7" s="11"/>
      <c r="D7" s="7"/>
    </row>
    <row r="8" spans="2:4" x14ac:dyDescent="0.2">
      <c r="B8" s="12"/>
      <c r="C8" s="13"/>
      <c r="D8" s="14"/>
    </row>
    <row r="11" spans="2:4" ht="48.75" customHeight="1" x14ac:dyDescent="0.2">
      <c r="B11" s="204"/>
      <c r="C11" s="205"/>
      <c r="D11" s="205"/>
    </row>
    <row r="12" spans="2:4" ht="57.75" customHeight="1" x14ac:dyDescent="0.2">
      <c r="B12" s="205"/>
      <c r="C12" s="205"/>
      <c r="D12" s="205"/>
    </row>
  </sheetData>
  <mergeCells count="1">
    <mergeCell ref="B11:D12"/>
  </mergeCells>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BF2DA-BC0D-4A05-A9C2-775D68349501}">
  <sheetPr codeName="Sheet3">
    <tabColor theme="7" tint="0.39997558519241921"/>
  </sheetPr>
  <dimension ref="B2:H20"/>
  <sheetViews>
    <sheetView showGridLines="0" zoomScaleNormal="100" workbookViewId="0"/>
  </sheetViews>
  <sheetFormatPr defaultRowHeight="14.25" x14ac:dyDescent="0.2"/>
  <cols>
    <col min="1" max="1" width="4.140625" style="1" customWidth="1"/>
    <col min="2" max="2" width="9.42578125" style="23" customWidth="1"/>
    <col min="3" max="3" width="138.5703125" style="24" bestFit="1" customWidth="1"/>
    <col min="4" max="4" width="11.7109375" style="1" customWidth="1"/>
    <col min="5" max="5" width="18" style="1" bestFit="1" customWidth="1"/>
    <col min="6" max="256" width="9.140625" style="1"/>
    <col min="257" max="257" width="4.140625" style="1" customWidth="1"/>
    <col min="258" max="258" width="9.42578125" style="1" customWidth="1"/>
    <col min="259" max="259" width="138.5703125" style="1" bestFit="1" customWidth="1"/>
    <col min="260" max="260" width="11.7109375" style="1" customWidth="1"/>
    <col min="261" max="261" width="18" style="1" bestFit="1" customWidth="1"/>
    <col min="262" max="512" width="9.140625" style="1"/>
    <col min="513" max="513" width="4.140625" style="1" customWidth="1"/>
    <col min="514" max="514" width="9.42578125" style="1" customWidth="1"/>
    <col min="515" max="515" width="138.5703125" style="1" bestFit="1" customWidth="1"/>
    <col min="516" max="516" width="11.7109375" style="1" customWidth="1"/>
    <col min="517" max="517" width="18" style="1" bestFit="1" customWidth="1"/>
    <col min="518" max="768" width="9.140625" style="1"/>
    <col min="769" max="769" width="4.140625" style="1" customWidth="1"/>
    <col min="770" max="770" width="9.42578125" style="1" customWidth="1"/>
    <col min="771" max="771" width="138.5703125" style="1" bestFit="1" customWidth="1"/>
    <col min="772" max="772" width="11.7109375" style="1" customWidth="1"/>
    <col min="773" max="773" width="18" style="1" bestFit="1" customWidth="1"/>
    <col min="774" max="1024" width="9.140625" style="1"/>
    <col min="1025" max="1025" width="4.140625" style="1" customWidth="1"/>
    <col min="1026" max="1026" width="9.42578125" style="1" customWidth="1"/>
    <col min="1027" max="1027" width="138.5703125" style="1" bestFit="1" customWidth="1"/>
    <col min="1028" max="1028" width="11.7109375" style="1" customWidth="1"/>
    <col min="1029" max="1029" width="18" style="1" bestFit="1" customWidth="1"/>
    <col min="1030" max="1280" width="9.140625" style="1"/>
    <col min="1281" max="1281" width="4.140625" style="1" customWidth="1"/>
    <col min="1282" max="1282" width="9.42578125" style="1" customWidth="1"/>
    <col min="1283" max="1283" width="138.5703125" style="1" bestFit="1" customWidth="1"/>
    <col min="1284" max="1284" width="11.7109375" style="1" customWidth="1"/>
    <col min="1285" max="1285" width="18" style="1" bestFit="1" customWidth="1"/>
    <col min="1286" max="1536" width="9.140625" style="1"/>
    <col min="1537" max="1537" width="4.140625" style="1" customWidth="1"/>
    <col min="1538" max="1538" width="9.42578125" style="1" customWidth="1"/>
    <col min="1539" max="1539" width="138.5703125" style="1" bestFit="1" customWidth="1"/>
    <col min="1540" max="1540" width="11.7109375" style="1" customWidth="1"/>
    <col min="1541" max="1541" width="18" style="1" bestFit="1" customWidth="1"/>
    <col min="1542" max="1792" width="9.140625" style="1"/>
    <col min="1793" max="1793" width="4.140625" style="1" customWidth="1"/>
    <col min="1794" max="1794" width="9.42578125" style="1" customWidth="1"/>
    <col min="1795" max="1795" width="138.5703125" style="1" bestFit="1" customWidth="1"/>
    <col min="1796" max="1796" width="11.7109375" style="1" customWidth="1"/>
    <col min="1797" max="1797" width="18" style="1" bestFit="1" customWidth="1"/>
    <col min="1798" max="2048" width="9.140625" style="1"/>
    <col min="2049" max="2049" width="4.140625" style="1" customWidth="1"/>
    <col min="2050" max="2050" width="9.42578125" style="1" customWidth="1"/>
    <col min="2051" max="2051" width="138.5703125" style="1" bestFit="1" customWidth="1"/>
    <col min="2052" max="2052" width="11.7109375" style="1" customWidth="1"/>
    <col min="2053" max="2053" width="18" style="1" bestFit="1" customWidth="1"/>
    <col min="2054" max="2304" width="9.140625" style="1"/>
    <col min="2305" max="2305" width="4.140625" style="1" customWidth="1"/>
    <col min="2306" max="2306" width="9.42578125" style="1" customWidth="1"/>
    <col min="2307" max="2307" width="138.5703125" style="1" bestFit="1" customWidth="1"/>
    <col min="2308" max="2308" width="11.7109375" style="1" customWidth="1"/>
    <col min="2309" max="2309" width="18" style="1" bestFit="1" customWidth="1"/>
    <col min="2310" max="2560" width="9.140625" style="1"/>
    <col min="2561" max="2561" width="4.140625" style="1" customWidth="1"/>
    <col min="2562" max="2562" width="9.42578125" style="1" customWidth="1"/>
    <col min="2563" max="2563" width="138.5703125" style="1" bestFit="1" customWidth="1"/>
    <col min="2564" max="2564" width="11.7109375" style="1" customWidth="1"/>
    <col min="2565" max="2565" width="18" style="1" bestFit="1" customWidth="1"/>
    <col min="2566" max="2816" width="9.140625" style="1"/>
    <col min="2817" max="2817" width="4.140625" style="1" customWidth="1"/>
    <col min="2818" max="2818" width="9.42578125" style="1" customWidth="1"/>
    <col min="2819" max="2819" width="138.5703125" style="1" bestFit="1" customWidth="1"/>
    <col min="2820" max="2820" width="11.7109375" style="1" customWidth="1"/>
    <col min="2821" max="2821" width="18" style="1" bestFit="1" customWidth="1"/>
    <col min="2822" max="3072" width="9.140625" style="1"/>
    <col min="3073" max="3073" width="4.140625" style="1" customWidth="1"/>
    <col min="3074" max="3074" width="9.42578125" style="1" customWidth="1"/>
    <col min="3075" max="3075" width="138.5703125" style="1" bestFit="1" customWidth="1"/>
    <col min="3076" max="3076" width="11.7109375" style="1" customWidth="1"/>
    <col min="3077" max="3077" width="18" style="1" bestFit="1" customWidth="1"/>
    <col min="3078" max="3328" width="9.140625" style="1"/>
    <col min="3329" max="3329" width="4.140625" style="1" customWidth="1"/>
    <col min="3330" max="3330" width="9.42578125" style="1" customWidth="1"/>
    <col min="3331" max="3331" width="138.5703125" style="1" bestFit="1" customWidth="1"/>
    <col min="3332" max="3332" width="11.7109375" style="1" customWidth="1"/>
    <col min="3333" max="3333" width="18" style="1" bestFit="1" customWidth="1"/>
    <col min="3334" max="3584" width="9.140625" style="1"/>
    <col min="3585" max="3585" width="4.140625" style="1" customWidth="1"/>
    <col min="3586" max="3586" width="9.42578125" style="1" customWidth="1"/>
    <col min="3587" max="3587" width="138.5703125" style="1" bestFit="1" customWidth="1"/>
    <col min="3588" max="3588" width="11.7109375" style="1" customWidth="1"/>
    <col min="3589" max="3589" width="18" style="1" bestFit="1" customWidth="1"/>
    <col min="3590" max="3840" width="9.140625" style="1"/>
    <col min="3841" max="3841" width="4.140625" style="1" customWidth="1"/>
    <col min="3842" max="3842" width="9.42578125" style="1" customWidth="1"/>
    <col min="3843" max="3843" width="138.5703125" style="1" bestFit="1" customWidth="1"/>
    <col min="3844" max="3844" width="11.7109375" style="1" customWidth="1"/>
    <col min="3845" max="3845" width="18" style="1" bestFit="1" customWidth="1"/>
    <col min="3846" max="4096" width="9.140625" style="1"/>
    <col min="4097" max="4097" width="4.140625" style="1" customWidth="1"/>
    <col min="4098" max="4098" width="9.42578125" style="1" customWidth="1"/>
    <col min="4099" max="4099" width="138.5703125" style="1" bestFit="1" customWidth="1"/>
    <col min="4100" max="4100" width="11.7109375" style="1" customWidth="1"/>
    <col min="4101" max="4101" width="18" style="1" bestFit="1" customWidth="1"/>
    <col min="4102" max="4352" width="9.140625" style="1"/>
    <col min="4353" max="4353" width="4.140625" style="1" customWidth="1"/>
    <col min="4354" max="4354" width="9.42578125" style="1" customWidth="1"/>
    <col min="4355" max="4355" width="138.5703125" style="1" bestFit="1" customWidth="1"/>
    <col min="4356" max="4356" width="11.7109375" style="1" customWidth="1"/>
    <col min="4357" max="4357" width="18" style="1" bestFit="1" customWidth="1"/>
    <col min="4358" max="4608" width="9.140625" style="1"/>
    <col min="4609" max="4609" width="4.140625" style="1" customWidth="1"/>
    <col min="4610" max="4610" width="9.42578125" style="1" customWidth="1"/>
    <col min="4611" max="4611" width="138.5703125" style="1" bestFit="1" customWidth="1"/>
    <col min="4612" max="4612" width="11.7109375" style="1" customWidth="1"/>
    <col min="4613" max="4613" width="18" style="1" bestFit="1" customWidth="1"/>
    <col min="4614" max="4864" width="9.140625" style="1"/>
    <col min="4865" max="4865" width="4.140625" style="1" customWidth="1"/>
    <col min="4866" max="4866" width="9.42578125" style="1" customWidth="1"/>
    <col min="4867" max="4867" width="138.5703125" style="1" bestFit="1" customWidth="1"/>
    <col min="4868" max="4868" width="11.7109375" style="1" customWidth="1"/>
    <col min="4869" max="4869" width="18" style="1" bestFit="1" customWidth="1"/>
    <col min="4870" max="5120" width="9.140625" style="1"/>
    <col min="5121" max="5121" width="4.140625" style="1" customWidth="1"/>
    <col min="5122" max="5122" width="9.42578125" style="1" customWidth="1"/>
    <col min="5123" max="5123" width="138.5703125" style="1" bestFit="1" customWidth="1"/>
    <col min="5124" max="5124" width="11.7109375" style="1" customWidth="1"/>
    <col min="5125" max="5125" width="18" style="1" bestFit="1" customWidth="1"/>
    <col min="5126" max="5376" width="9.140625" style="1"/>
    <col min="5377" max="5377" width="4.140625" style="1" customWidth="1"/>
    <col min="5378" max="5378" width="9.42578125" style="1" customWidth="1"/>
    <col min="5379" max="5379" width="138.5703125" style="1" bestFit="1" customWidth="1"/>
    <col min="5380" max="5380" width="11.7109375" style="1" customWidth="1"/>
    <col min="5381" max="5381" width="18" style="1" bestFit="1" customWidth="1"/>
    <col min="5382" max="5632" width="9.140625" style="1"/>
    <col min="5633" max="5633" width="4.140625" style="1" customWidth="1"/>
    <col min="5634" max="5634" width="9.42578125" style="1" customWidth="1"/>
    <col min="5635" max="5635" width="138.5703125" style="1" bestFit="1" customWidth="1"/>
    <col min="5636" max="5636" width="11.7109375" style="1" customWidth="1"/>
    <col min="5637" max="5637" width="18" style="1" bestFit="1" customWidth="1"/>
    <col min="5638" max="5888" width="9.140625" style="1"/>
    <col min="5889" max="5889" width="4.140625" style="1" customWidth="1"/>
    <col min="5890" max="5890" width="9.42578125" style="1" customWidth="1"/>
    <col min="5891" max="5891" width="138.5703125" style="1" bestFit="1" customWidth="1"/>
    <col min="5892" max="5892" width="11.7109375" style="1" customWidth="1"/>
    <col min="5893" max="5893" width="18" style="1" bestFit="1" customWidth="1"/>
    <col min="5894" max="6144" width="9.140625" style="1"/>
    <col min="6145" max="6145" width="4.140625" style="1" customWidth="1"/>
    <col min="6146" max="6146" width="9.42578125" style="1" customWidth="1"/>
    <col min="6147" max="6147" width="138.5703125" style="1" bestFit="1" customWidth="1"/>
    <col min="6148" max="6148" width="11.7109375" style="1" customWidth="1"/>
    <col min="6149" max="6149" width="18" style="1" bestFit="1" customWidth="1"/>
    <col min="6150" max="6400" width="9.140625" style="1"/>
    <col min="6401" max="6401" width="4.140625" style="1" customWidth="1"/>
    <col min="6402" max="6402" width="9.42578125" style="1" customWidth="1"/>
    <col min="6403" max="6403" width="138.5703125" style="1" bestFit="1" customWidth="1"/>
    <col min="6404" max="6404" width="11.7109375" style="1" customWidth="1"/>
    <col min="6405" max="6405" width="18" style="1" bestFit="1" customWidth="1"/>
    <col min="6406" max="6656" width="9.140625" style="1"/>
    <col min="6657" max="6657" width="4.140625" style="1" customWidth="1"/>
    <col min="6658" max="6658" width="9.42578125" style="1" customWidth="1"/>
    <col min="6659" max="6659" width="138.5703125" style="1" bestFit="1" customWidth="1"/>
    <col min="6660" max="6660" width="11.7109375" style="1" customWidth="1"/>
    <col min="6661" max="6661" width="18" style="1" bestFit="1" customWidth="1"/>
    <col min="6662" max="6912" width="9.140625" style="1"/>
    <col min="6913" max="6913" width="4.140625" style="1" customWidth="1"/>
    <col min="6914" max="6914" width="9.42578125" style="1" customWidth="1"/>
    <col min="6915" max="6915" width="138.5703125" style="1" bestFit="1" customWidth="1"/>
    <col min="6916" max="6916" width="11.7109375" style="1" customWidth="1"/>
    <col min="6917" max="6917" width="18" style="1" bestFit="1" customWidth="1"/>
    <col min="6918" max="7168" width="9.140625" style="1"/>
    <col min="7169" max="7169" width="4.140625" style="1" customWidth="1"/>
    <col min="7170" max="7170" width="9.42578125" style="1" customWidth="1"/>
    <col min="7171" max="7171" width="138.5703125" style="1" bestFit="1" customWidth="1"/>
    <col min="7172" max="7172" width="11.7109375" style="1" customWidth="1"/>
    <col min="7173" max="7173" width="18" style="1" bestFit="1" customWidth="1"/>
    <col min="7174" max="7424" width="9.140625" style="1"/>
    <col min="7425" max="7425" width="4.140625" style="1" customWidth="1"/>
    <col min="7426" max="7426" width="9.42578125" style="1" customWidth="1"/>
    <col min="7427" max="7427" width="138.5703125" style="1" bestFit="1" customWidth="1"/>
    <col min="7428" max="7428" width="11.7109375" style="1" customWidth="1"/>
    <col min="7429" max="7429" width="18" style="1" bestFit="1" customWidth="1"/>
    <col min="7430" max="7680" width="9.140625" style="1"/>
    <col min="7681" max="7681" width="4.140625" style="1" customWidth="1"/>
    <col min="7682" max="7682" width="9.42578125" style="1" customWidth="1"/>
    <col min="7683" max="7683" width="138.5703125" style="1" bestFit="1" customWidth="1"/>
    <col min="7684" max="7684" width="11.7109375" style="1" customWidth="1"/>
    <col min="7685" max="7685" width="18" style="1" bestFit="1" customWidth="1"/>
    <col min="7686" max="7936" width="9.140625" style="1"/>
    <col min="7937" max="7937" width="4.140625" style="1" customWidth="1"/>
    <col min="7938" max="7938" width="9.42578125" style="1" customWidth="1"/>
    <col min="7939" max="7939" width="138.5703125" style="1" bestFit="1" customWidth="1"/>
    <col min="7940" max="7940" width="11.7109375" style="1" customWidth="1"/>
    <col min="7941" max="7941" width="18" style="1" bestFit="1" customWidth="1"/>
    <col min="7942" max="8192" width="9.140625" style="1"/>
    <col min="8193" max="8193" width="4.140625" style="1" customWidth="1"/>
    <col min="8194" max="8194" width="9.42578125" style="1" customWidth="1"/>
    <col min="8195" max="8195" width="138.5703125" style="1" bestFit="1" customWidth="1"/>
    <col min="8196" max="8196" width="11.7109375" style="1" customWidth="1"/>
    <col min="8197" max="8197" width="18" style="1" bestFit="1" customWidth="1"/>
    <col min="8198" max="8448" width="9.140625" style="1"/>
    <col min="8449" max="8449" width="4.140625" style="1" customWidth="1"/>
    <col min="8450" max="8450" width="9.42578125" style="1" customWidth="1"/>
    <col min="8451" max="8451" width="138.5703125" style="1" bestFit="1" customWidth="1"/>
    <col min="8452" max="8452" width="11.7109375" style="1" customWidth="1"/>
    <col min="8453" max="8453" width="18" style="1" bestFit="1" customWidth="1"/>
    <col min="8454" max="8704" width="9.140625" style="1"/>
    <col min="8705" max="8705" width="4.140625" style="1" customWidth="1"/>
    <col min="8706" max="8706" width="9.42578125" style="1" customWidth="1"/>
    <col min="8707" max="8707" width="138.5703125" style="1" bestFit="1" customWidth="1"/>
    <col min="8708" max="8708" width="11.7109375" style="1" customWidth="1"/>
    <col min="8709" max="8709" width="18" style="1" bestFit="1" customWidth="1"/>
    <col min="8710" max="8960" width="9.140625" style="1"/>
    <col min="8961" max="8961" width="4.140625" style="1" customWidth="1"/>
    <col min="8962" max="8962" width="9.42578125" style="1" customWidth="1"/>
    <col min="8963" max="8963" width="138.5703125" style="1" bestFit="1" customWidth="1"/>
    <col min="8964" max="8964" width="11.7109375" style="1" customWidth="1"/>
    <col min="8965" max="8965" width="18" style="1" bestFit="1" customWidth="1"/>
    <col min="8966" max="9216" width="9.140625" style="1"/>
    <col min="9217" max="9217" width="4.140625" style="1" customWidth="1"/>
    <col min="9218" max="9218" width="9.42578125" style="1" customWidth="1"/>
    <col min="9219" max="9219" width="138.5703125" style="1" bestFit="1" customWidth="1"/>
    <col min="9220" max="9220" width="11.7109375" style="1" customWidth="1"/>
    <col min="9221" max="9221" width="18" style="1" bestFit="1" customWidth="1"/>
    <col min="9222" max="9472" width="9.140625" style="1"/>
    <col min="9473" max="9473" width="4.140625" style="1" customWidth="1"/>
    <col min="9474" max="9474" width="9.42578125" style="1" customWidth="1"/>
    <col min="9475" max="9475" width="138.5703125" style="1" bestFit="1" customWidth="1"/>
    <col min="9476" max="9476" width="11.7109375" style="1" customWidth="1"/>
    <col min="9477" max="9477" width="18" style="1" bestFit="1" customWidth="1"/>
    <col min="9478" max="9728" width="9.140625" style="1"/>
    <col min="9729" max="9729" width="4.140625" style="1" customWidth="1"/>
    <col min="9730" max="9730" width="9.42578125" style="1" customWidth="1"/>
    <col min="9731" max="9731" width="138.5703125" style="1" bestFit="1" customWidth="1"/>
    <col min="9732" max="9732" width="11.7109375" style="1" customWidth="1"/>
    <col min="9733" max="9733" width="18" style="1" bestFit="1" customWidth="1"/>
    <col min="9734" max="9984" width="9.140625" style="1"/>
    <col min="9985" max="9985" width="4.140625" style="1" customWidth="1"/>
    <col min="9986" max="9986" width="9.42578125" style="1" customWidth="1"/>
    <col min="9987" max="9987" width="138.5703125" style="1" bestFit="1" customWidth="1"/>
    <col min="9988" max="9988" width="11.7109375" style="1" customWidth="1"/>
    <col min="9989" max="9989" width="18" style="1" bestFit="1" customWidth="1"/>
    <col min="9990" max="10240" width="9.140625" style="1"/>
    <col min="10241" max="10241" width="4.140625" style="1" customWidth="1"/>
    <col min="10242" max="10242" width="9.42578125" style="1" customWidth="1"/>
    <col min="10243" max="10243" width="138.5703125" style="1" bestFit="1" customWidth="1"/>
    <col min="10244" max="10244" width="11.7109375" style="1" customWidth="1"/>
    <col min="10245" max="10245" width="18" style="1" bestFit="1" customWidth="1"/>
    <col min="10246" max="10496" width="9.140625" style="1"/>
    <col min="10497" max="10497" width="4.140625" style="1" customWidth="1"/>
    <col min="10498" max="10498" width="9.42578125" style="1" customWidth="1"/>
    <col min="10499" max="10499" width="138.5703125" style="1" bestFit="1" customWidth="1"/>
    <col min="10500" max="10500" width="11.7109375" style="1" customWidth="1"/>
    <col min="10501" max="10501" width="18" style="1" bestFit="1" customWidth="1"/>
    <col min="10502" max="10752" width="9.140625" style="1"/>
    <col min="10753" max="10753" width="4.140625" style="1" customWidth="1"/>
    <col min="10754" max="10754" width="9.42578125" style="1" customWidth="1"/>
    <col min="10755" max="10755" width="138.5703125" style="1" bestFit="1" customWidth="1"/>
    <col min="10756" max="10756" width="11.7109375" style="1" customWidth="1"/>
    <col min="10757" max="10757" width="18" style="1" bestFit="1" customWidth="1"/>
    <col min="10758" max="11008" width="9.140625" style="1"/>
    <col min="11009" max="11009" width="4.140625" style="1" customWidth="1"/>
    <col min="11010" max="11010" width="9.42578125" style="1" customWidth="1"/>
    <col min="11011" max="11011" width="138.5703125" style="1" bestFit="1" customWidth="1"/>
    <col min="11012" max="11012" width="11.7109375" style="1" customWidth="1"/>
    <col min="11013" max="11013" width="18" style="1" bestFit="1" customWidth="1"/>
    <col min="11014" max="11264" width="9.140625" style="1"/>
    <col min="11265" max="11265" width="4.140625" style="1" customWidth="1"/>
    <col min="11266" max="11266" width="9.42578125" style="1" customWidth="1"/>
    <col min="11267" max="11267" width="138.5703125" style="1" bestFit="1" customWidth="1"/>
    <col min="11268" max="11268" width="11.7109375" style="1" customWidth="1"/>
    <col min="11269" max="11269" width="18" style="1" bestFit="1" customWidth="1"/>
    <col min="11270" max="11520" width="9.140625" style="1"/>
    <col min="11521" max="11521" width="4.140625" style="1" customWidth="1"/>
    <col min="11522" max="11522" width="9.42578125" style="1" customWidth="1"/>
    <col min="11523" max="11523" width="138.5703125" style="1" bestFit="1" customWidth="1"/>
    <col min="11524" max="11524" width="11.7109375" style="1" customWidth="1"/>
    <col min="11525" max="11525" width="18" style="1" bestFit="1" customWidth="1"/>
    <col min="11526" max="11776" width="9.140625" style="1"/>
    <col min="11777" max="11777" width="4.140625" style="1" customWidth="1"/>
    <col min="11778" max="11778" width="9.42578125" style="1" customWidth="1"/>
    <col min="11779" max="11779" width="138.5703125" style="1" bestFit="1" customWidth="1"/>
    <col min="11780" max="11780" width="11.7109375" style="1" customWidth="1"/>
    <col min="11781" max="11781" width="18" style="1" bestFit="1" customWidth="1"/>
    <col min="11782" max="12032" width="9.140625" style="1"/>
    <col min="12033" max="12033" width="4.140625" style="1" customWidth="1"/>
    <col min="12034" max="12034" width="9.42578125" style="1" customWidth="1"/>
    <col min="12035" max="12035" width="138.5703125" style="1" bestFit="1" customWidth="1"/>
    <col min="12036" max="12036" width="11.7109375" style="1" customWidth="1"/>
    <col min="12037" max="12037" width="18" style="1" bestFit="1" customWidth="1"/>
    <col min="12038" max="12288" width="9.140625" style="1"/>
    <col min="12289" max="12289" width="4.140625" style="1" customWidth="1"/>
    <col min="12290" max="12290" width="9.42578125" style="1" customWidth="1"/>
    <col min="12291" max="12291" width="138.5703125" style="1" bestFit="1" customWidth="1"/>
    <col min="12292" max="12292" width="11.7109375" style="1" customWidth="1"/>
    <col min="12293" max="12293" width="18" style="1" bestFit="1" customWidth="1"/>
    <col min="12294" max="12544" width="9.140625" style="1"/>
    <col min="12545" max="12545" width="4.140625" style="1" customWidth="1"/>
    <col min="12546" max="12546" width="9.42578125" style="1" customWidth="1"/>
    <col min="12547" max="12547" width="138.5703125" style="1" bestFit="1" customWidth="1"/>
    <col min="12548" max="12548" width="11.7109375" style="1" customWidth="1"/>
    <col min="12549" max="12549" width="18" style="1" bestFit="1" customWidth="1"/>
    <col min="12550" max="12800" width="9.140625" style="1"/>
    <col min="12801" max="12801" width="4.140625" style="1" customWidth="1"/>
    <col min="12802" max="12802" width="9.42578125" style="1" customWidth="1"/>
    <col min="12803" max="12803" width="138.5703125" style="1" bestFit="1" customWidth="1"/>
    <col min="12804" max="12804" width="11.7109375" style="1" customWidth="1"/>
    <col min="12805" max="12805" width="18" style="1" bestFit="1" customWidth="1"/>
    <col min="12806" max="13056" width="9.140625" style="1"/>
    <col min="13057" max="13057" width="4.140625" style="1" customWidth="1"/>
    <col min="13058" max="13058" width="9.42578125" style="1" customWidth="1"/>
    <col min="13059" max="13059" width="138.5703125" style="1" bestFit="1" customWidth="1"/>
    <col min="13060" max="13060" width="11.7109375" style="1" customWidth="1"/>
    <col min="13061" max="13061" width="18" style="1" bestFit="1" customWidth="1"/>
    <col min="13062" max="13312" width="9.140625" style="1"/>
    <col min="13313" max="13313" width="4.140625" style="1" customWidth="1"/>
    <col min="13314" max="13314" width="9.42578125" style="1" customWidth="1"/>
    <col min="13315" max="13315" width="138.5703125" style="1" bestFit="1" customWidth="1"/>
    <col min="13316" max="13316" width="11.7109375" style="1" customWidth="1"/>
    <col min="13317" max="13317" width="18" style="1" bestFit="1" customWidth="1"/>
    <col min="13318" max="13568" width="9.140625" style="1"/>
    <col min="13569" max="13569" width="4.140625" style="1" customWidth="1"/>
    <col min="13570" max="13570" width="9.42578125" style="1" customWidth="1"/>
    <col min="13571" max="13571" width="138.5703125" style="1" bestFit="1" customWidth="1"/>
    <col min="13572" max="13572" width="11.7109375" style="1" customWidth="1"/>
    <col min="13573" max="13573" width="18" style="1" bestFit="1" customWidth="1"/>
    <col min="13574" max="13824" width="9.140625" style="1"/>
    <col min="13825" max="13825" width="4.140625" style="1" customWidth="1"/>
    <col min="13826" max="13826" width="9.42578125" style="1" customWidth="1"/>
    <col min="13827" max="13827" width="138.5703125" style="1" bestFit="1" customWidth="1"/>
    <col min="13828" max="13828" width="11.7109375" style="1" customWidth="1"/>
    <col min="13829" max="13829" width="18" style="1" bestFit="1" customWidth="1"/>
    <col min="13830" max="14080" width="9.140625" style="1"/>
    <col min="14081" max="14081" width="4.140625" style="1" customWidth="1"/>
    <col min="14082" max="14082" width="9.42578125" style="1" customWidth="1"/>
    <col min="14083" max="14083" width="138.5703125" style="1" bestFit="1" customWidth="1"/>
    <col min="14084" max="14084" width="11.7109375" style="1" customWidth="1"/>
    <col min="14085" max="14085" width="18" style="1" bestFit="1" customWidth="1"/>
    <col min="14086" max="14336" width="9.140625" style="1"/>
    <col min="14337" max="14337" width="4.140625" style="1" customWidth="1"/>
    <col min="14338" max="14338" width="9.42578125" style="1" customWidth="1"/>
    <col min="14339" max="14339" width="138.5703125" style="1" bestFit="1" customWidth="1"/>
    <col min="14340" max="14340" width="11.7109375" style="1" customWidth="1"/>
    <col min="14341" max="14341" width="18" style="1" bestFit="1" customWidth="1"/>
    <col min="14342" max="14592" width="9.140625" style="1"/>
    <col min="14593" max="14593" width="4.140625" style="1" customWidth="1"/>
    <col min="14594" max="14594" width="9.42578125" style="1" customWidth="1"/>
    <col min="14595" max="14595" width="138.5703125" style="1" bestFit="1" customWidth="1"/>
    <col min="14596" max="14596" width="11.7109375" style="1" customWidth="1"/>
    <col min="14597" max="14597" width="18" style="1" bestFit="1" customWidth="1"/>
    <col min="14598" max="14848" width="9.140625" style="1"/>
    <col min="14849" max="14849" width="4.140625" style="1" customWidth="1"/>
    <col min="14850" max="14850" width="9.42578125" style="1" customWidth="1"/>
    <col min="14851" max="14851" width="138.5703125" style="1" bestFit="1" customWidth="1"/>
    <col min="14852" max="14852" width="11.7109375" style="1" customWidth="1"/>
    <col min="14853" max="14853" width="18" style="1" bestFit="1" customWidth="1"/>
    <col min="14854" max="15104" width="9.140625" style="1"/>
    <col min="15105" max="15105" width="4.140625" style="1" customWidth="1"/>
    <col min="15106" max="15106" width="9.42578125" style="1" customWidth="1"/>
    <col min="15107" max="15107" width="138.5703125" style="1" bestFit="1" customWidth="1"/>
    <col min="15108" max="15108" width="11.7109375" style="1" customWidth="1"/>
    <col min="15109" max="15109" width="18" style="1" bestFit="1" customWidth="1"/>
    <col min="15110" max="15360" width="9.140625" style="1"/>
    <col min="15361" max="15361" width="4.140625" style="1" customWidth="1"/>
    <col min="15362" max="15362" width="9.42578125" style="1" customWidth="1"/>
    <col min="15363" max="15363" width="138.5703125" style="1" bestFit="1" customWidth="1"/>
    <col min="15364" max="15364" width="11.7109375" style="1" customWidth="1"/>
    <col min="15365" max="15365" width="18" style="1" bestFit="1" customWidth="1"/>
    <col min="15366" max="15616" width="9.140625" style="1"/>
    <col min="15617" max="15617" width="4.140625" style="1" customWidth="1"/>
    <col min="15618" max="15618" width="9.42578125" style="1" customWidth="1"/>
    <col min="15619" max="15619" width="138.5703125" style="1" bestFit="1" customWidth="1"/>
    <col min="15620" max="15620" width="11.7109375" style="1" customWidth="1"/>
    <col min="15621" max="15621" width="18" style="1" bestFit="1" customWidth="1"/>
    <col min="15622" max="15872" width="9.140625" style="1"/>
    <col min="15873" max="15873" width="4.140625" style="1" customWidth="1"/>
    <col min="15874" max="15874" width="9.42578125" style="1" customWidth="1"/>
    <col min="15875" max="15875" width="138.5703125" style="1" bestFit="1" customWidth="1"/>
    <col min="15876" max="15876" width="11.7109375" style="1" customWidth="1"/>
    <col min="15877" max="15877" width="18" style="1" bestFit="1" customWidth="1"/>
    <col min="15878" max="16128" width="9.140625" style="1"/>
    <col min="16129" max="16129" width="4.140625" style="1" customWidth="1"/>
    <col min="16130" max="16130" width="9.42578125" style="1" customWidth="1"/>
    <col min="16131" max="16131" width="138.5703125" style="1" bestFit="1" customWidth="1"/>
    <col min="16132" max="16132" width="11.7109375" style="1" customWidth="1"/>
    <col min="16133" max="16133" width="18" style="1" bestFit="1" customWidth="1"/>
    <col min="16134" max="16384" width="9.140625" style="1"/>
  </cols>
  <sheetData>
    <row r="2" spans="2:8" ht="45" x14ac:dyDescent="0.25">
      <c r="B2" s="16" t="s">
        <v>4</v>
      </c>
      <c r="C2" s="17" t="s">
        <v>5</v>
      </c>
      <c r="D2" s="17" t="s">
        <v>6</v>
      </c>
      <c r="E2" s="17" t="s">
        <v>7</v>
      </c>
      <c r="F2" s="18"/>
    </row>
    <row r="3" spans="2:8" x14ac:dyDescent="0.2">
      <c r="B3" s="19" t="s">
        <v>8</v>
      </c>
      <c r="C3" s="1" t="str">
        <f t="shared" ref="C3:C20" si="0">VLOOKUP($B3,TblTaxa,2,0)</f>
        <v>Bygglov och teknisk kontroll för en- och tvåbostadshus och komplementbyggnader</v>
      </c>
      <c r="D3" s="20" t="s">
        <v>9</v>
      </c>
      <c r="E3" s="20" t="s">
        <v>9</v>
      </c>
    </row>
    <row r="4" spans="2:8" x14ac:dyDescent="0.2">
      <c r="B4" s="19" t="s">
        <v>10</v>
      </c>
      <c r="C4" s="21" t="str">
        <f t="shared" si="0"/>
        <v>Bygglov och teknisk kontroll för byggnader som inte är en- eller tvåbostadshus eller komplementbyggnader</v>
      </c>
      <c r="D4" s="20" t="s">
        <v>9</v>
      </c>
      <c r="E4" s="20" t="s">
        <v>9</v>
      </c>
    </row>
    <row r="5" spans="2:8" x14ac:dyDescent="0.2">
      <c r="B5" s="19" t="s">
        <v>11</v>
      </c>
      <c r="C5" s="21" t="str">
        <f t="shared" si="0"/>
        <v>Bygglov och teknisk kontroll för skyltar och ljusanordningar</v>
      </c>
      <c r="D5" s="20" t="s">
        <v>9</v>
      </c>
      <c r="E5" s="20" t="s">
        <v>9</v>
      </c>
    </row>
    <row r="6" spans="2:8" x14ac:dyDescent="0.2">
      <c r="B6" s="19" t="s">
        <v>12</v>
      </c>
      <c r="C6" s="21" t="str">
        <f t="shared" si="0"/>
        <v>Bygglov och teknisk kontroll för andra anläggningar än byggnader, del 1</v>
      </c>
      <c r="D6" s="20" t="s">
        <v>9</v>
      </c>
      <c r="E6" s="20" t="s">
        <v>9</v>
      </c>
    </row>
    <row r="7" spans="2:8" ht="28.5" x14ac:dyDescent="0.2">
      <c r="B7" s="19" t="s">
        <v>13</v>
      </c>
      <c r="C7" s="21" t="str">
        <f t="shared" si="0"/>
        <v>Bygglov och teknisk kontroll för andra anläggningar än byggnader, del 2 (murar och plank, parkeringsplatser utomhus och transformatorstationer)</v>
      </c>
      <c r="D7" s="20" t="s">
        <v>9</v>
      </c>
      <c r="E7" s="20" t="s">
        <v>9</v>
      </c>
    </row>
    <row r="8" spans="2:8" x14ac:dyDescent="0.2">
      <c r="B8" s="19" t="s">
        <v>14</v>
      </c>
      <c r="C8" s="21" t="str">
        <f t="shared" si="0"/>
        <v>Förlängning av tidsbegränsat bygglov</v>
      </c>
      <c r="D8" s="20" t="s">
        <v>9</v>
      </c>
      <c r="E8" s="20" t="s">
        <v>9</v>
      </c>
    </row>
    <row r="9" spans="2:8" ht="15" x14ac:dyDescent="0.25">
      <c r="B9" s="19" t="s">
        <v>15</v>
      </c>
      <c r="C9" s="21" t="str">
        <f t="shared" si="0"/>
        <v>Förlängning av tidsbegränsat bygglov för ändamål av säsongskaraktär</v>
      </c>
      <c r="D9" s="20" t="s">
        <v>9</v>
      </c>
      <c r="E9" s="20" t="s">
        <v>9</v>
      </c>
      <c r="H9" s="22"/>
    </row>
    <row r="10" spans="2:8" x14ac:dyDescent="0.2">
      <c r="B10" s="19" t="s">
        <v>16</v>
      </c>
      <c r="C10" s="21" t="str">
        <f t="shared" si="0"/>
        <v>Anmälningspliktiga åtgärder</v>
      </c>
      <c r="D10" s="20" t="s">
        <v>9</v>
      </c>
      <c r="E10" s="20" t="s">
        <v>9</v>
      </c>
    </row>
    <row r="11" spans="2:8" ht="15" x14ac:dyDescent="0.25">
      <c r="B11" s="19" t="s">
        <v>17</v>
      </c>
      <c r="C11" s="21" t="str">
        <f t="shared" si="0"/>
        <v>Marklov och teknisk kontroll för marklovpliktiga åtgärder</v>
      </c>
      <c r="D11" s="20" t="s">
        <v>9</v>
      </c>
      <c r="E11" s="20" t="s">
        <v>9</v>
      </c>
      <c r="H11" s="22"/>
    </row>
    <row r="12" spans="2:8" ht="15" x14ac:dyDescent="0.25">
      <c r="B12" s="19" t="s">
        <v>18</v>
      </c>
      <c r="C12" s="21" t="str">
        <f t="shared" si="0"/>
        <v>Rivningslov och teknisk kontroll för  åtgärder som kräver rivningslov</v>
      </c>
      <c r="D12" s="20" t="s">
        <v>9</v>
      </c>
      <c r="E12" s="20" t="s">
        <v>9</v>
      </c>
      <c r="H12" s="22"/>
    </row>
    <row r="13" spans="2:8" x14ac:dyDescent="0.2">
      <c r="B13" s="19" t="s">
        <v>19</v>
      </c>
      <c r="C13" s="21" t="str">
        <f t="shared" si="0"/>
        <v>Förhandsbesked</v>
      </c>
      <c r="D13" s="20" t="s">
        <v>9</v>
      </c>
      <c r="E13" s="20" t="s">
        <v>9</v>
      </c>
    </row>
    <row r="14" spans="2:8" x14ac:dyDescent="0.2">
      <c r="B14" s="19" t="s">
        <v>20</v>
      </c>
      <c r="C14" s="21" t="str">
        <f t="shared" si="0"/>
        <v>Villkorsbesked</v>
      </c>
      <c r="D14" s="20" t="s">
        <v>9</v>
      </c>
      <c r="E14" s="20" t="s">
        <v>9</v>
      </c>
    </row>
    <row r="15" spans="2:8" x14ac:dyDescent="0.2">
      <c r="B15" s="19" t="s">
        <v>21</v>
      </c>
      <c r="C15" s="21" t="str">
        <f t="shared" si="0"/>
        <v>Ingripandebesked</v>
      </c>
      <c r="D15" s="20" t="s">
        <v>9</v>
      </c>
      <c r="E15" s="20" t="s">
        <v>9</v>
      </c>
    </row>
    <row r="16" spans="2:8" x14ac:dyDescent="0.2">
      <c r="B16" s="19" t="s">
        <v>22</v>
      </c>
      <c r="C16" s="21" t="str">
        <f t="shared" si="0"/>
        <v>Extra arbetsplatsbesök</v>
      </c>
      <c r="D16" s="20" t="s">
        <v>9</v>
      </c>
      <c r="E16" s="20" t="s">
        <v>9</v>
      </c>
    </row>
    <row r="17" spans="2:5" x14ac:dyDescent="0.2">
      <c r="B17" s="19" t="s">
        <v>23</v>
      </c>
      <c r="C17" s="21" t="str">
        <f t="shared" si="0"/>
        <v>Upprättande av nybyggnadskarta</v>
      </c>
      <c r="D17" s="20" t="s">
        <v>9</v>
      </c>
      <c r="E17" s="20" t="s">
        <v>9</v>
      </c>
    </row>
    <row r="18" spans="2:5" x14ac:dyDescent="0.2">
      <c r="B18" s="19" t="s">
        <v>24</v>
      </c>
      <c r="C18" s="21" t="str">
        <f t="shared" si="0"/>
        <v>Utstakning</v>
      </c>
      <c r="D18" s="20" t="s">
        <v>9</v>
      </c>
      <c r="E18" s="20" t="s">
        <v>9</v>
      </c>
    </row>
    <row r="19" spans="2:5" x14ac:dyDescent="0.2">
      <c r="B19" s="19" t="s">
        <v>25</v>
      </c>
      <c r="C19" s="21" t="str">
        <f t="shared" si="0"/>
        <v>Lov för åtgärder som inte kräver lov (frivilliga lov)</v>
      </c>
      <c r="D19" s="20" t="s">
        <v>9</v>
      </c>
      <c r="E19" s="20" t="s">
        <v>9</v>
      </c>
    </row>
    <row r="20" spans="2:5" x14ac:dyDescent="0.2">
      <c r="B20" s="19" t="s">
        <v>26</v>
      </c>
      <c r="C20" s="21" t="str">
        <f t="shared" si="0"/>
        <v>Andra tids- eller kostnadskrävande åtgärder</v>
      </c>
      <c r="D20" s="20" t="s">
        <v>9</v>
      </c>
      <c r="E20" s="20" t="s">
        <v>9</v>
      </c>
    </row>
  </sheetData>
  <hyperlinks>
    <hyperlink ref="D3" location="Samf1" display="→" xr:uid="{626B40BE-142B-4349-8430-4DFAE7367651}"/>
    <hyperlink ref="D4" location="Samf2" display="→" xr:uid="{BCCF1D35-49E6-46D2-91D9-C998CD622A7A}"/>
    <hyperlink ref="D5" location="Samf3" display="→" xr:uid="{E9E62953-B8C8-4E85-AE81-7C85BE376578}"/>
    <hyperlink ref="D6" location="Samf4" display="→" xr:uid="{DA822594-63BA-4DFD-9E79-F5AF351FCCDE}"/>
    <hyperlink ref="D7" location="Samf5" display="→" xr:uid="{30DB75DB-0387-4832-86AA-D02C31977B35}"/>
    <hyperlink ref="D8" location="Samf6" display="→" xr:uid="{30E505FD-1F7A-4A44-9120-B56DF43F9D6A}"/>
    <hyperlink ref="D9" location="Samf7" display="→" xr:uid="{9DA77822-B5B7-4F1E-AEB3-9965DCF021C6}"/>
    <hyperlink ref="D10" location="Samf8" display="→" xr:uid="{41EB808C-DC93-47A1-B4B8-0052A7C6983D}"/>
    <hyperlink ref="D11" location="Samf9" display="→" xr:uid="{DE1BD48B-113D-45F4-A3DB-C0105EE1F9B7}"/>
    <hyperlink ref="D12" location="Samf10" display="→" xr:uid="{98DD749F-6233-4CAF-86B5-DB18A13904E4}"/>
    <hyperlink ref="D13" location="Samf11" display="→" xr:uid="{944D19AC-4983-44A0-A0EF-37E0319E8CCF}"/>
    <hyperlink ref="D14" location="Samf12" display="→" xr:uid="{EFF476BF-C142-4FBC-9B23-95C0D5AD8D92}"/>
    <hyperlink ref="D15" location="Samf13" display="→" xr:uid="{FD49D80C-550F-4500-806B-4BBF19DCF593}"/>
    <hyperlink ref="D16" location="Samf14" display="→" xr:uid="{9B4202B7-AF7F-4AD7-80B0-3833616A4C3F}"/>
    <hyperlink ref="D17" location="Samf15" display="→" xr:uid="{42ABA1D3-C855-49ED-9E40-44B4695852C6}"/>
    <hyperlink ref="D18" location="Samf16" display="→" xr:uid="{E80A6588-14D3-4CFB-A5BB-35BB1FCFFB9A}"/>
    <hyperlink ref="E4" location="TblTid2" display="→" xr:uid="{3903CCD2-7E14-4FCF-BFD1-A13BF8CE3A9D}"/>
    <hyperlink ref="E3" location="TblTid1" display="→" xr:uid="{F28A0E5C-AD48-4261-A807-EC06E1B57163}"/>
    <hyperlink ref="E5" location="TblTid3" display="→" xr:uid="{A0E4D433-7120-41A5-87B6-47B8B00AC151}"/>
    <hyperlink ref="E6" location="TblTid4" display="→" xr:uid="{BE4D3232-E93C-42B6-B977-835D5D58C513}"/>
    <hyperlink ref="E7" location="TblTid5" display="→" xr:uid="{7B9FC891-2AD6-4B75-B9E2-F218E4476CDA}"/>
    <hyperlink ref="E8" location="TblTid6" display="→" xr:uid="{F2CFCE85-6091-4962-AA0D-554A5B64F90E}"/>
    <hyperlink ref="E9" location="TblTid7" display="→" xr:uid="{8F60EE04-A0A7-4462-A276-9C3250A75C26}"/>
    <hyperlink ref="E10" location="TblTid8" display="→" xr:uid="{847CB4DF-C7F2-4D30-B404-5FC8B6DC8F29}"/>
    <hyperlink ref="E11" location="TblTid9" display="→" xr:uid="{B67D5BCC-60FD-4128-B002-3B55B6F6BAE6}"/>
    <hyperlink ref="E12" location="TblTid10" display="→" xr:uid="{BE0A6064-7D09-4CA4-9BA8-848A839C0D18}"/>
    <hyperlink ref="E13" location="TblTid11" display="→" xr:uid="{A6B81A48-553D-4184-9EEF-7614CA328A55}"/>
    <hyperlink ref="E14" location="TblTid12" display="→" xr:uid="{76A28B92-1AA7-4AFC-9E1F-0A00E711D17A}"/>
    <hyperlink ref="E15" location="TblTid13" display="→" xr:uid="{432B9284-628F-4645-A9C5-F622332FD2B5}"/>
    <hyperlink ref="E16" location="TblTid14" display="→" xr:uid="{03934CB2-2C1E-46D1-AE9D-99BC6C84350D}"/>
    <hyperlink ref="E18" location="TblTid16" display="→" xr:uid="{E79E75D1-18ED-40A0-A5E8-514BFD052AC4}"/>
    <hyperlink ref="E17" location="TblTid15" display="→" xr:uid="{39EC94FF-BA07-472E-B545-DFD8337E9A36}"/>
    <hyperlink ref="D19" location="Samf17" display="→" xr:uid="{8FA7210D-5882-40AA-ACED-D68C93FCAD46}"/>
    <hyperlink ref="D20" location="Samf18" display="→" xr:uid="{130F64A5-EBF0-41AD-8799-07CCD900AC5D}"/>
    <hyperlink ref="E19" location="TblTid17" display="→" xr:uid="{9106C8F2-F4AB-45F8-8085-8C88F9ADAF81}"/>
    <hyperlink ref="E20" location="TblTid18" display="→" xr:uid="{65D4CB39-0A18-44EE-8300-F386201ACC0D}"/>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95E91-35D3-40BA-9F6C-4C51F66374F1}">
  <sheetPr codeName="Sheet4">
    <tabColor theme="6"/>
  </sheetPr>
  <dimension ref="B2:K204"/>
  <sheetViews>
    <sheetView showGridLines="0" tabSelected="1" zoomScale="126" zoomScaleNormal="100" zoomScaleSheetLayoutView="100" workbookViewId="0">
      <selection activeCell="B8" sqref="B8:G8"/>
    </sheetView>
  </sheetViews>
  <sheetFormatPr defaultRowHeight="12" x14ac:dyDescent="0.25"/>
  <cols>
    <col min="1" max="1" width="3" style="26" customWidth="1"/>
    <col min="2" max="2" width="6.5703125" style="26" customWidth="1"/>
    <col min="3" max="3" width="38.28515625" style="26" customWidth="1"/>
    <col min="4" max="4" width="28.85546875" style="26" customWidth="1"/>
    <col min="5" max="6" width="16.140625" style="26" customWidth="1"/>
    <col min="7" max="7" width="23.42578125" style="33" customWidth="1"/>
    <col min="8" max="8" width="3" style="26" customWidth="1"/>
    <col min="9" max="9" width="9.140625" style="26"/>
    <col min="10" max="10" width="12.85546875" style="26" customWidth="1"/>
    <col min="11" max="11" width="13.7109375" style="26" customWidth="1"/>
    <col min="12" max="256" width="9.140625" style="26"/>
    <col min="257" max="257" width="3" style="26" customWidth="1"/>
    <col min="258" max="258" width="6.5703125" style="26" customWidth="1"/>
    <col min="259" max="259" width="38.28515625" style="26" customWidth="1"/>
    <col min="260" max="260" width="28.85546875" style="26" customWidth="1"/>
    <col min="261" max="262" width="16.140625" style="26" customWidth="1"/>
    <col min="263" max="263" width="23.42578125" style="26" customWidth="1"/>
    <col min="264" max="264" width="3" style="26" customWidth="1"/>
    <col min="265" max="265" width="9.140625" style="26"/>
    <col min="266" max="266" width="12.85546875" style="26" customWidth="1"/>
    <col min="267" max="267" width="13.7109375" style="26" customWidth="1"/>
    <col min="268" max="512" width="9.140625" style="26"/>
    <col min="513" max="513" width="3" style="26" customWidth="1"/>
    <col min="514" max="514" width="6.5703125" style="26" customWidth="1"/>
    <col min="515" max="515" width="38.28515625" style="26" customWidth="1"/>
    <col min="516" max="516" width="28.85546875" style="26" customWidth="1"/>
    <col min="517" max="518" width="16.140625" style="26" customWidth="1"/>
    <col min="519" max="519" width="23.42578125" style="26" customWidth="1"/>
    <col min="520" max="520" width="3" style="26" customWidth="1"/>
    <col min="521" max="521" width="9.140625" style="26"/>
    <col min="522" max="522" width="12.85546875" style="26" customWidth="1"/>
    <col min="523" max="523" width="13.7109375" style="26" customWidth="1"/>
    <col min="524" max="768" width="9.140625" style="26"/>
    <col min="769" max="769" width="3" style="26" customWidth="1"/>
    <col min="770" max="770" width="6.5703125" style="26" customWidth="1"/>
    <col min="771" max="771" width="38.28515625" style="26" customWidth="1"/>
    <col min="772" max="772" width="28.85546875" style="26" customWidth="1"/>
    <col min="773" max="774" width="16.140625" style="26" customWidth="1"/>
    <col min="775" max="775" width="23.42578125" style="26" customWidth="1"/>
    <col min="776" max="776" width="3" style="26" customWidth="1"/>
    <col min="777" max="777" width="9.140625" style="26"/>
    <col min="778" max="778" width="12.85546875" style="26" customWidth="1"/>
    <col min="779" max="779" width="13.7109375" style="26" customWidth="1"/>
    <col min="780" max="1024" width="9.140625" style="26"/>
    <col min="1025" max="1025" width="3" style="26" customWidth="1"/>
    <col min="1026" max="1026" width="6.5703125" style="26" customWidth="1"/>
    <col min="1027" max="1027" width="38.28515625" style="26" customWidth="1"/>
    <col min="1028" max="1028" width="28.85546875" style="26" customWidth="1"/>
    <col min="1029" max="1030" width="16.140625" style="26" customWidth="1"/>
    <col min="1031" max="1031" width="23.42578125" style="26" customWidth="1"/>
    <col min="1032" max="1032" width="3" style="26" customWidth="1"/>
    <col min="1033" max="1033" width="9.140625" style="26"/>
    <col min="1034" max="1034" width="12.85546875" style="26" customWidth="1"/>
    <col min="1035" max="1035" width="13.7109375" style="26" customWidth="1"/>
    <col min="1036" max="1280" width="9.140625" style="26"/>
    <col min="1281" max="1281" width="3" style="26" customWidth="1"/>
    <col min="1282" max="1282" width="6.5703125" style="26" customWidth="1"/>
    <col min="1283" max="1283" width="38.28515625" style="26" customWidth="1"/>
    <col min="1284" max="1284" width="28.85546875" style="26" customWidth="1"/>
    <col min="1285" max="1286" width="16.140625" style="26" customWidth="1"/>
    <col min="1287" max="1287" width="23.42578125" style="26" customWidth="1"/>
    <col min="1288" max="1288" width="3" style="26" customWidth="1"/>
    <col min="1289" max="1289" width="9.140625" style="26"/>
    <col min="1290" max="1290" width="12.85546875" style="26" customWidth="1"/>
    <col min="1291" max="1291" width="13.7109375" style="26" customWidth="1"/>
    <col min="1292" max="1536" width="9.140625" style="26"/>
    <col min="1537" max="1537" width="3" style="26" customWidth="1"/>
    <col min="1538" max="1538" width="6.5703125" style="26" customWidth="1"/>
    <col min="1539" max="1539" width="38.28515625" style="26" customWidth="1"/>
    <col min="1540" max="1540" width="28.85546875" style="26" customWidth="1"/>
    <col min="1541" max="1542" width="16.140625" style="26" customWidth="1"/>
    <col min="1543" max="1543" width="23.42578125" style="26" customWidth="1"/>
    <col min="1544" max="1544" width="3" style="26" customWidth="1"/>
    <col min="1545" max="1545" width="9.140625" style="26"/>
    <col min="1546" max="1546" width="12.85546875" style="26" customWidth="1"/>
    <col min="1547" max="1547" width="13.7109375" style="26" customWidth="1"/>
    <col min="1548" max="1792" width="9.140625" style="26"/>
    <col min="1793" max="1793" width="3" style="26" customWidth="1"/>
    <col min="1794" max="1794" width="6.5703125" style="26" customWidth="1"/>
    <col min="1795" max="1795" width="38.28515625" style="26" customWidth="1"/>
    <col min="1796" max="1796" width="28.85546875" style="26" customWidth="1"/>
    <col min="1797" max="1798" width="16.140625" style="26" customWidth="1"/>
    <col min="1799" max="1799" width="23.42578125" style="26" customWidth="1"/>
    <col min="1800" max="1800" width="3" style="26" customWidth="1"/>
    <col min="1801" max="1801" width="9.140625" style="26"/>
    <col min="1802" max="1802" width="12.85546875" style="26" customWidth="1"/>
    <col min="1803" max="1803" width="13.7109375" style="26" customWidth="1"/>
    <col min="1804" max="2048" width="9.140625" style="26"/>
    <col min="2049" max="2049" width="3" style="26" customWidth="1"/>
    <col min="2050" max="2050" width="6.5703125" style="26" customWidth="1"/>
    <col min="2051" max="2051" width="38.28515625" style="26" customWidth="1"/>
    <col min="2052" max="2052" width="28.85546875" style="26" customWidth="1"/>
    <col min="2053" max="2054" width="16.140625" style="26" customWidth="1"/>
    <col min="2055" max="2055" width="23.42578125" style="26" customWidth="1"/>
    <col min="2056" max="2056" width="3" style="26" customWidth="1"/>
    <col min="2057" max="2057" width="9.140625" style="26"/>
    <col min="2058" max="2058" width="12.85546875" style="26" customWidth="1"/>
    <col min="2059" max="2059" width="13.7109375" style="26" customWidth="1"/>
    <col min="2060" max="2304" width="9.140625" style="26"/>
    <col min="2305" max="2305" width="3" style="26" customWidth="1"/>
    <col min="2306" max="2306" width="6.5703125" style="26" customWidth="1"/>
    <col min="2307" max="2307" width="38.28515625" style="26" customWidth="1"/>
    <col min="2308" max="2308" width="28.85546875" style="26" customWidth="1"/>
    <col min="2309" max="2310" width="16.140625" style="26" customWidth="1"/>
    <col min="2311" max="2311" width="23.42578125" style="26" customWidth="1"/>
    <col min="2312" max="2312" width="3" style="26" customWidth="1"/>
    <col min="2313" max="2313" width="9.140625" style="26"/>
    <col min="2314" max="2314" width="12.85546875" style="26" customWidth="1"/>
    <col min="2315" max="2315" width="13.7109375" style="26" customWidth="1"/>
    <col min="2316" max="2560" width="9.140625" style="26"/>
    <col min="2561" max="2561" width="3" style="26" customWidth="1"/>
    <col min="2562" max="2562" width="6.5703125" style="26" customWidth="1"/>
    <col min="2563" max="2563" width="38.28515625" style="26" customWidth="1"/>
    <col min="2564" max="2564" width="28.85546875" style="26" customWidth="1"/>
    <col min="2565" max="2566" width="16.140625" style="26" customWidth="1"/>
    <col min="2567" max="2567" width="23.42578125" style="26" customWidth="1"/>
    <col min="2568" max="2568" width="3" style="26" customWidth="1"/>
    <col min="2569" max="2569" width="9.140625" style="26"/>
    <col min="2570" max="2570" width="12.85546875" style="26" customWidth="1"/>
    <col min="2571" max="2571" width="13.7109375" style="26" customWidth="1"/>
    <col min="2572" max="2816" width="9.140625" style="26"/>
    <col min="2817" max="2817" width="3" style="26" customWidth="1"/>
    <col min="2818" max="2818" width="6.5703125" style="26" customWidth="1"/>
    <col min="2819" max="2819" width="38.28515625" style="26" customWidth="1"/>
    <col min="2820" max="2820" width="28.85546875" style="26" customWidth="1"/>
    <col min="2821" max="2822" width="16.140625" style="26" customWidth="1"/>
    <col min="2823" max="2823" width="23.42578125" style="26" customWidth="1"/>
    <col min="2824" max="2824" width="3" style="26" customWidth="1"/>
    <col min="2825" max="2825" width="9.140625" style="26"/>
    <col min="2826" max="2826" width="12.85546875" style="26" customWidth="1"/>
    <col min="2827" max="2827" width="13.7109375" style="26" customWidth="1"/>
    <col min="2828" max="3072" width="9.140625" style="26"/>
    <col min="3073" max="3073" width="3" style="26" customWidth="1"/>
    <col min="3074" max="3074" width="6.5703125" style="26" customWidth="1"/>
    <col min="3075" max="3075" width="38.28515625" style="26" customWidth="1"/>
    <col min="3076" max="3076" width="28.85546875" style="26" customWidth="1"/>
    <col min="3077" max="3078" width="16.140625" style="26" customWidth="1"/>
    <col min="3079" max="3079" width="23.42578125" style="26" customWidth="1"/>
    <col min="3080" max="3080" width="3" style="26" customWidth="1"/>
    <col min="3081" max="3081" width="9.140625" style="26"/>
    <col min="3082" max="3082" width="12.85546875" style="26" customWidth="1"/>
    <col min="3083" max="3083" width="13.7109375" style="26" customWidth="1"/>
    <col min="3084" max="3328" width="9.140625" style="26"/>
    <col min="3329" max="3329" width="3" style="26" customWidth="1"/>
    <col min="3330" max="3330" width="6.5703125" style="26" customWidth="1"/>
    <col min="3331" max="3331" width="38.28515625" style="26" customWidth="1"/>
    <col min="3332" max="3332" width="28.85546875" style="26" customWidth="1"/>
    <col min="3333" max="3334" width="16.140625" style="26" customWidth="1"/>
    <col min="3335" max="3335" width="23.42578125" style="26" customWidth="1"/>
    <col min="3336" max="3336" width="3" style="26" customWidth="1"/>
    <col min="3337" max="3337" width="9.140625" style="26"/>
    <col min="3338" max="3338" width="12.85546875" style="26" customWidth="1"/>
    <col min="3339" max="3339" width="13.7109375" style="26" customWidth="1"/>
    <col min="3340" max="3584" width="9.140625" style="26"/>
    <col min="3585" max="3585" width="3" style="26" customWidth="1"/>
    <col min="3586" max="3586" width="6.5703125" style="26" customWidth="1"/>
    <col min="3587" max="3587" width="38.28515625" style="26" customWidth="1"/>
    <col min="3588" max="3588" width="28.85546875" style="26" customWidth="1"/>
    <col min="3589" max="3590" width="16.140625" style="26" customWidth="1"/>
    <col min="3591" max="3591" width="23.42578125" style="26" customWidth="1"/>
    <col min="3592" max="3592" width="3" style="26" customWidth="1"/>
    <col min="3593" max="3593" width="9.140625" style="26"/>
    <col min="3594" max="3594" width="12.85546875" style="26" customWidth="1"/>
    <col min="3595" max="3595" width="13.7109375" style="26" customWidth="1"/>
    <col min="3596" max="3840" width="9.140625" style="26"/>
    <col min="3841" max="3841" width="3" style="26" customWidth="1"/>
    <col min="3842" max="3842" width="6.5703125" style="26" customWidth="1"/>
    <col min="3843" max="3843" width="38.28515625" style="26" customWidth="1"/>
    <col min="3844" max="3844" width="28.85546875" style="26" customWidth="1"/>
    <col min="3845" max="3846" width="16.140625" style="26" customWidth="1"/>
    <col min="3847" max="3847" width="23.42578125" style="26" customWidth="1"/>
    <col min="3848" max="3848" width="3" style="26" customWidth="1"/>
    <col min="3849" max="3849" width="9.140625" style="26"/>
    <col min="3850" max="3850" width="12.85546875" style="26" customWidth="1"/>
    <col min="3851" max="3851" width="13.7109375" style="26" customWidth="1"/>
    <col min="3852" max="4096" width="9.140625" style="26"/>
    <col min="4097" max="4097" width="3" style="26" customWidth="1"/>
    <col min="4098" max="4098" width="6.5703125" style="26" customWidth="1"/>
    <col min="4099" max="4099" width="38.28515625" style="26" customWidth="1"/>
    <col min="4100" max="4100" width="28.85546875" style="26" customWidth="1"/>
    <col min="4101" max="4102" width="16.140625" style="26" customWidth="1"/>
    <col min="4103" max="4103" width="23.42578125" style="26" customWidth="1"/>
    <col min="4104" max="4104" width="3" style="26" customWidth="1"/>
    <col min="4105" max="4105" width="9.140625" style="26"/>
    <col min="4106" max="4106" width="12.85546875" style="26" customWidth="1"/>
    <col min="4107" max="4107" width="13.7109375" style="26" customWidth="1"/>
    <col min="4108" max="4352" width="9.140625" style="26"/>
    <col min="4353" max="4353" width="3" style="26" customWidth="1"/>
    <col min="4354" max="4354" width="6.5703125" style="26" customWidth="1"/>
    <col min="4355" max="4355" width="38.28515625" style="26" customWidth="1"/>
    <col min="4356" max="4356" width="28.85546875" style="26" customWidth="1"/>
    <col min="4357" max="4358" width="16.140625" style="26" customWidth="1"/>
    <col min="4359" max="4359" width="23.42578125" style="26" customWidth="1"/>
    <col min="4360" max="4360" width="3" style="26" customWidth="1"/>
    <col min="4361" max="4361" width="9.140625" style="26"/>
    <col min="4362" max="4362" width="12.85546875" style="26" customWidth="1"/>
    <col min="4363" max="4363" width="13.7109375" style="26" customWidth="1"/>
    <col min="4364" max="4608" width="9.140625" style="26"/>
    <col min="4609" max="4609" width="3" style="26" customWidth="1"/>
    <col min="4610" max="4610" width="6.5703125" style="26" customWidth="1"/>
    <col min="4611" max="4611" width="38.28515625" style="26" customWidth="1"/>
    <col min="4612" max="4612" width="28.85546875" style="26" customWidth="1"/>
    <col min="4613" max="4614" width="16.140625" style="26" customWidth="1"/>
    <col min="4615" max="4615" width="23.42578125" style="26" customWidth="1"/>
    <col min="4616" max="4616" width="3" style="26" customWidth="1"/>
    <col min="4617" max="4617" width="9.140625" style="26"/>
    <col min="4618" max="4618" width="12.85546875" style="26" customWidth="1"/>
    <col min="4619" max="4619" width="13.7109375" style="26" customWidth="1"/>
    <col min="4620" max="4864" width="9.140625" style="26"/>
    <col min="4865" max="4865" width="3" style="26" customWidth="1"/>
    <col min="4866" max="4866" width="6.5703125" style="26" customWidth="1"/>
    <col min="4867" max="4867" width="38.28515625" style="26" customWidth="1"/>
    <col min="4868" max="4868" width="28.85546875" style="26" customWidth="1"/>
    <col min="4869" max="4870" width="16.140625" style="26" customWidth="1"/>
    <col min="4871" max="4871" width="23.42578125" style="26" customWidth="1"/>
    <col min="4872" max="4872" width="3" style="26" customWidth="1"/>
    <col min="4873" max="4873" width="9.140625" style="26"/>
    <col min="4874" max="4874" width="12.85546875" style="26" customWidth="1"/>
    <col min="4875" max="4875" width="13.7109375" style="26" customWidth="1"/>
    <col min="4876" max="5120" width="9.140625" style="26"/>
    <col min="5121" max="5121" width="3" style="26" customWidth="1"/>
    <col min="5122" max="5122" width="6.5703125" style="26" customWidth="1"/>
    <col min="5123" max="5123" width="38.28515625" style="26" customWidth="1"/>
    <col min="5124" max="5124" width="28.85546875" style="26" customWidth="1"/>
    <col min="5125" max="5126" width="16.140625" style="26" customWidth="1"/>
    <col min="5127" max="5127" width="23.42578125" style="26" customWidth="1"/>
    <col min="5128" max="5128" width="3" style="26" customWidth="1"/>
    <col min="5129" max="5129" width="9.140625" style="26"/>
    <col min="5130" max="5130" width="12.85546875" style="26" customWidth="1"/>
    <col min="5131" max="5131" width="13.7109375" style="26" customWidth="1"/>
    <col min="5132" max="5376" width="9.140625" style="26"/>
    <col min="5377" max="5377" width="3" style="26" customWidth="1"/>
    <col min="5378" max="5378" width="6.5703125" style="26" customWidth="1"/>
    <col min="5379" max="5379" width="38.28515625" style="26" customWidth="1"/>
    <col min="5380" max="5380" width="28.85546875" style="26" customWidth="1"/>
    <col min="5381" max="5382" width="16.140625" style="26" customWidth="1"/>
    <col min="5383" max="5383" width="23.42578125" style="26" customWidth="1"/>
    <col min="5384" max="5384" width="3" style="26" customWidth="1"/>
    <col min="5385" max="5385" width="9.140625" style="26"/>
    <col min="5386" max="5386" width="12.85546875" style="26" customWidth="1"/>
    <col min="5387" max="5387" width="13.7109375" style="26" customWidth="1"/>
    <col min="5388" max="5632" width="9.140625" style="26"/>
    <col min="5633" max="5633" width="3" style="26" customWidth="1"/>
    <col min="5634" max="5634" width="6.5703125" style="26" customWidth="1"/>
    <col min="5635" max="5635" width="38.28515625" style="26" customWidth="1"/>
    <col min="5636" max="5636" width="28.85546875" style="26" customWidth="1"/>
    <col min="5637" max="5638" width="16.140625" style="26" customWidth="1"/>
    <col min="5639" max="5639" width="23.42578125" style="26" customWidth="1"/>
    <col min="5640" max="5640" width="3" style="26" customWidth="1"/>
    <col min="5641" max="5641" width="9.140625" style="26"/>
    <col min="5642" max="5642" width="12.85546875" style="26" customWidth="1"/>
    <col min="5643" max="5643" width="13.7109375" style="26" customWidth="1"/>
    <col min="5644" max="5888" width="9.140625" style="26"/>
    <col min="5889" max="5889" width="3" style="26" customWidth="1"/>
    <col min="5890" max="5890" width="6.5703125" style="26" customWidth="1"/>
    <col min="5891" max="5891" width="38.28515625" style="26" customWidth="1"/>
    <col min="5892" max="5892" width="28.85546875" style="26" customWidth="1"/>
    <col min="5893" max="5894" width="16.140625" style="26" customWidth="1"/>
    <col min="5895" max="5895" width="23.42578125" style="26" customWidth="1"/>
    <col min="5896" max="5896" width="3" style="26" customWidth="1"/>
    <col min="5897" max="5897" width="9.140625" style="26"/>
    <col min="5898" max="5898" width="12.85546875" style="26" customWidth="1"/>
    <col min="5899" max="5899" width="13.7109375" style="26" customWidth="1"/>
    <col min="5900" max="6144" width="9.140625" style="26"/>
    <col min="6145" max="6145" width="3" style="26" customWidth="1"/>
    <col min="6146" max="6146" width="6.5703125" style="26" customWidth="1"/>
    <col min="6147" max="6147" width="38.28515625" style="26" customWidth="1"/>
    <col min="6148" max="6148" width="28.85546875" style="26" customWidth="1"/>
    <col min="6149" max="6150" width="16.140625" style="26" customWidth="1"/>
    <col min="6151" max="6151" width="23.42578125" style="26" customWidth="1"/>
    <col min="6152" max="6152" width="3" style="26" customWidth="1"/>
    <col min="6153" max="6153" width="9.140625" style="26"/>
    <col min="6154" max="6154" width="12.85546875" style="26" customWidth="1"/>
    <col min="6155" max="6155" width="13.7109375" style="26" customWidth="1"/>
    <col min="6156" max="6400" width="9.140625" style="26"/>
    <col min="6401" max="6401" width="3" style="26" customWidth="1"/>
    <col min="6402" max="6402" width="6.5703125" style="26" customWidth="1"/>
    <col min="6403" max="6403" width="38.28515625" style="26" customWidth="1"/>
    <col min="6404" max="6404" width="28.85546875" style="26" customWidth="1"/>
    <col min="6405" max="6406" width="16.140625" style="26" customWidth="1"/>
    <col min="6407" max="6407" width="23.42578125" style="26" customWidth="1"/>
    <col min="6408" max="6408" width="3" style="26" customWidth="1"/>
    <col min="6409" max="6409" width="9.140625" style="26"/>
    <col min="6410" max="6410" width="12.85546875" style="26" customWidth="1"/>
    <col min="6411" max="6411" width="13.7109375" style="26" customWidth="1"/>
    <col min="6412" max="6656" width="9.140625" style="26"/>
    <col min="6657" max="6657" width="3" style="26" customWidth="1"/>
    <col min="6658" max="6658" width="6.5703125" style="26" customWidth="1"/>
    <col min="6659" max="6659" width="38.28515625" style="26" customWidth="1"/>
    <col min="6660" max="6660" width="28.85546875" style="26" customWidth="1"/>
    <col min="6661" max="6662" width="16.140625" style="26" customWidth="1"/>
    <col min="6663" max="6663" width="23.42578125" style="26" customWidth="1"/>
    <col min="6664" max="6664" width="3" style="26" customWidth="1"/>
    <col min="6665" max="6665" width="9.140625" style="26"/>
    <col min="6666" max="6666" width="12.85546875" style="26" customWidth="1"/>
    <col min="6667" max="6667" width="13.7109375" style="26" customWidth="1"/>
    <col min="6668" max="6912" width="9.140625" style="26"/>
    <col min="6913" max="6913" width="3" style="26" customWidth="1"/>
    <col min="6914" max="6914" width="6.5703125" style="26" customWidth="1"/>
    <col min="6915" max="6915" width="38.28515625" style="26" customWidth="1"/>
    <col min="6916" max="6916" width="28.85546875" style="26" customWidth="1"/>
    <col min="6917" max="6918" width="16.140625" style="26" customWidth="1"/>
    <col min="6919" max="6919" width="23.42578125" style="26" customWidth="1"/>
    <col min="6920" max="6920" width="3" style="26" customWidth="1"/>
    <col min="6921" max="6921" width="9.140625" style="26"/>
    <col min="6922" max="6922" width="12.85546875" style="26" customWidth="1"/>
    <col min="6923" max="6923" width="13.7109375" style="26" customWidth="1"/>
    <col min="6924" max="7168" width="9.140625" style="26"/>
    <col min="7169" max="7169" width="3" style="26" customWidth="1"/>
    <col min="7170" max="7170" width="6.5703125" style="26" customWidth="1"/>
    <col min="7171" max="7171" width="38.28515625" style="26" customWidth="1"/>
    <col min="7172" max="7172" width="28.85546875" style="26" customWidth="1"/>
    <col min="7173" max="7174" width="16.140625" style="26" customWidth="1"/>
    <col min="7175" max="7175" width="23.42578125" style="26" customWidth="1"/>
    <col min="7176" max="7176" width="3" style="26" customWidth="1"/>
    <col min="7177" max="7177" width="9.140625" style="26"/>
    <col min="7178" max="7178" width="12.85546875" style="26" customWidth="1"/>
    <col min="7179" max="7179" width="13.7109375" style="26" customWidth="1"/>
    <col min="7180" max="7424" width="9.140625" style="26"/>
    <col min="7425" max="7425" width="3" style="26" customWidth="1"/>
    <col min="7426" max="7426" width="6.5703125" style="26" customWidth="1"/>
    <col min="7427" max="7427" width="38.28515625" style="26" customWidth="1"/>
    <col min="7428" max="7428" width="28.85546875" style="26" customWidth="1"/>
    <col min="7429" max="7430" width="16.140625" style="26" customWidth="1"/>
    <col min="7431" max="7431" width="23.42578125" style="26" customWidth="1"/>
    <col min="7432" max="7432" width="3" style="26" customWidth="1"/>
    <col min="7433" max="7433" width="9.140625" style="26"/>
    <col min="7434" max="7434" width="12.85546875" style="26" customWidth="1"/>
    <col min="7435" max="7435" width="13.7109375" style="26" customWidth="1"/>
    <col min="7436" max="7680" width="9.140625" style="26"/>
    <col min="7681" max="7681" width="3" style="26" customWidth="1"/>
    <col min="7682" max="7682" width="6.5703125" style="26" customWidth="1"/>
    <col min="7683" max="7683" width="38.28515625" style="26" customWidth="1"/>
    <col min="7684" max="7684" width="28.85546875" style="26" customWidth="1"/>
    <col min="7685" max="7686" width="16.140625" style="26" customWidth="1"/>
    <col min="7687" max="7687" width="23.42578125" style="26" customWidth="1"/>
    <col min="7688" max="7688" width="3" style="26" customWidth="1"/>
    <col min="7689" max="7689" width="9.140625" style="26"/>
    <col min="7690" max="7690" width="12.85546875" style="26" customWidth="1"/>
    <col min="7691" max="7691" width="13.7109375" style="26" customWidth="1"/>
    <col min="7692" max="7936" width="9.140625" style="26"/>
    <col min="7937" max="7937" width="3" style="26" customWidth="1"/>
    <col min="7938" max="7938" width="6.5703125" style="26" customWidth="1"/>
    <col min="7939" max="7939" width="38.28515625" style="26" customWidth="1"/>
    <col min="7940" max="7940" width="28.85546875" style="26" customWidth="1"/>
    <col min="7941" max="7942" width="16.140625" style="26" customWidth="1"/>
    <col min="7943" max="7943" width="23.42578125" style="26" customWidth="1"/>
    <col min="7944" max="7944" width="3" style="26" customWidth="1"/>
    <col min="7945" max="7945" width="9.140625" style="26"/>
    <col min="7946" max="7946" width="12.85546875" style="26" customWidth="1"/>
    <col min="7947" max="7947" width="13.7109375" style="26" customWidth="1"/>
    <col min="7948" max="8192" width="9.140625" style="26"/>
    <col min="8193" max="8193" width="3" style="26" customWidth="1"/>
    <col min="8194" max="8194" width="6.5703125" style="26" customWidth="1"/>
    <col min="8195" max="8195" width="38.28515625" style="26" customWidth="1"/>
    <col min="8196" max="8196" width="28.85546875" style="26" customWidth="1"/>
    <col min="8197" max="8198" width="16.140625" style="26" customWidth="1"/>
    <col min="8199" max="8199" width="23.42578125" style="26" customWidth="1"/>
    <col min="8200" max="8200" width="3" style="26" customWidth="1"/>
    <col min="8201" max="8201" width="9.140625" style="26"/>
    <col min="8202" max="8202" width="12.85546875" style="26" customWidth="1"/>
    <col min="8203" max="8203" width="13.7109375" style="26" customWidth="1"/>
    <col min="8204" max="8448" width="9.140625" style="26"/>
    <col min="8449" max="8449" width="3" style="26" customWidth="1"/>
    <col min="8450" max="8450" width="6.5703125" style="26" customWidth="1"/>
    <col min="8451" max="8451" width="38.28515625" style="26" customWidth="1"/>
    <col min="8452" max="8452" width="28.85546875" style="26" customWidth="1"/>
    <col min="8453" max="8454" width="16.140625" style="26" customWidth="1"/>
    <col min="8455" max="8455" width="23.42578125" style="26" customWidth="1"/>
    <col min="8456" max="8456" width="3" style="26" customWidth="1"/>
    <col min="8457" max="8457" width="9.140625" style="26"/>
    <col min="8458" max="8458" width="12.85546875" style="26" customWidth="1"/>
    <col min="8459" max="8459" width="13.7109375" style="26" customWidth="1"/>
    <col min="8460" max="8704" width="9.140625" style="26"/>
    <col min="8705" max="8705" width="3" style="26" customWidth="1"/>
    <col min="8706" max="8706" width="6.5703125" style="26" customWidth="1"/>
    <col min="8707" max="8707" width="38.28515625" style="26" customWidth="1"/>
    <col min="8708" max="8708" width="28.85546875" style="26" customWidth="1"/>
    <col min="8709" max="8710" width="16.140625" style="26" customWidth="1"/>
    <col min="8711" max="8711" width="23.42578125" style="26" customWidth="1"/>
    <col min="8712" max="8712" width="3" style="26" customWidth="1"/>
    <col min="8713" max="8713" width="9.140625" style="26"/>
    <col min="8714" max="8714" width="12.85546875" style="26" customWidth="1"/>
    <col min="8715" max="8715" width="13.7109375" style="26" customWidth="1"/>
    <col min="8716" max="8960" width="9.140625" style="26"/>
    <col min="8961" max="8961" width="3" style="26" customWidth="1"/>
    <col min="8962" max="8962" width="6.5703125" style="26" customWidth="1"/>
    <col min="8963" max="8963" width="38.28515625" style="26" customWidth="1"/>
    <col min="8964" max="8964" width="28.85546875" style="26" customWidth="1"/>
    <col min="8965" max="8966" width="16.140625" style="26" customWidth="1"/>
    <col min="8967" max="8967" width="23.42578125" style="26" customWidth="1"/>
    <col min="8968" max="8968" width="3" style="26" customWidth="1"/>
    <col min="8969" max="8969" width="9.140625" style="26"/>
    <col min="8970" max="8970" width="12.85546875" style="26" customWidth="1"/>
    <col min="8971" max="8971" width="13.7109375" style="26" customWidth="1"/>
    <col min="8972" max="9216" width="9.140625" style="26"/>
    <col min="9217" max="9217" width="3" style="26" customWidth="1"/>
    <col min="9218" max="9218" width="6.5703125" style="26" customWidth="1"/>
    <col min="9219" max="9219" width="38.28515625" style="26" customWidth="1"/>
    <col min="9220" max="9220" width="28.85546875" style="26" customWidth="1"/>
    <col min="9221" max="9222" width="16.140625" style="26" customWidth="1"/>
    <col min="9223" max="9223" width="23.42578125" style="26" customWidth="1"/>
    <col min="9224" max="9224" width="3" style="26" customWidth="1"/>
    <col min="9225" max="9225" width="9.140625" style="26"/>
    <col min="9226" max="9226" width="12.85546875" style="26" customWidth="1"/>
    <col min="9227" max="9227" width="13.7109375" style="26" customWidth="1"/>
    <col min="9228" max="9472" width="9.140625" style="26"/>
    <col min="9473" max="9473" width="3" style="26" customWidth="1"/>
    <col min="9474" max="9474" width="6.5703125" style="26" customWidth="1"/>
    <col min="9475" max="9475" width="38.28515625" style="26" customWidth="1"/>
    <col min="9476" max="9476" width="28.85546875" style="26" customWidth="1"/>
    <col min="9477" max="9478" width="16.140625" style="26" customWidth="1"/>
    <col min="9479" max="9479" width="23.42578125" style="26" customWidth="1"/>
    <col min="9480" max="9480" width="3" style="26" customWidth="1"/>
    <col min="9481" max="9481" width="9.140625" style="26"/>
    <col min="9482" max="9482" width="12.85546875" style="26" customWidth="1"/>
    <col min="9483" max="9483" width="13.7109375" style="26" customWidth="1"/>
    <col min="9484" max="9728" width="9.140625" style="26"/>
    <col min="9729" max="9729" width="3" style="26" customWidth="1"/>
    <col min="9730" max="9730" width="6.5703125" style="26" customWidth="1"/>
    <col min="9731" max="9731" width="38.28515625" style="26" customWidth="1"/>
    <col min="9732" max="9732" width="28.85546875" style="26" customWidth="1"/>
    <col min="9733" max="9734" width="16.140625" style="26" customWidth="1"/>
    <col min="9735" max="9735" width="23.42578125" style="26" customWidth="1"/>
    <col min="9736" max="9736" width="3" style="26" customWidth="1"/>
    <col min="9737" max="9737" width="9.140625" style="26"/>
    <col min="9738" max="9738" width="12.85546875" style="26" customWidth="1"/>
    <col min="9739" max="9739" width="13.7109375" style="26" customWidth="1"/>
    <col min="9740" max="9984" width="9.140625" style="26"/>
    <col min="9985" max="9985" width="3" style="26" customWidth="1"/>
    <col min="9986" max="9986" width="6.5703125" style="26" customWidth="1"/>
    <col min="9987" max="9987" width="38.28515625" style="26" customWidth="1"/>
    <col min="9988" max="9988" width="28.85546875" style="26" customWidth="1"/>
    <col min="9989" max="9990" width="16.140625" style="26" customWidth="1"/>
    <col min="9991" max="9991" width="23.42578125" style="26" customWidth="1"/>
    <col min="9992" max="9992" width="3" style="26" customWidth="1"/>
    <col min="9993" max="9993" width="9.140625" style="26"/>
    <col min="9994" max="9994" width="12.85546875" style="26" customWidth="1"/>
    <col min="9995" max="9995" width="13.7109375" style="26" customWidth="1"/>
    <col min="9996" max="10240" width="9.140625" style="26"/>
    <col min="10241" max="10241" width="3" style="26" customWidth="1"/>
    <col min="10242" max="10242" width="6.5703125" style="26" customWidth="1"/>
    <col min="10243" max="10243" width="38.28515625" style="26" customWidth="1"/>
    <col min="10244" max="10244" width="28.85546875" style="26" customWidth="1"/>
    <col min="10245" max="10246" width="16.140625" style="26" customWidth="1"/>
    <col min="10247" max="10247" width="23.42578125" style="26" customWidth="1"/>
    <col min="10248" max="10248" width="3" style="26" customWidth="1"/>
    <col min="10249" max="10249" width="9.140625" style="26"/>
    <col min="10250" max="10250" width="12.85546875" style="26" customWidth="1"/>
    <col min="10251" max="10251" width="13.7109375" style="26" customWidth="1"/>
    <col min="10252" max="10496" width="9.140625" style="26"/>
    <col min="10497" max="10497" width="3" style="26" customWidth="1"/>
    <col min="10498" max="10498" width="6.5703125" style="26" customWidth="1"/>
    <col min="10499" max="10499" width="38.28515625" style="26" customWidth="1"/>
    <col min="10500" max="10500" width="28.85546875" style="26" customWidth="1"/>
    <col min="10501" max="10502" width="16.140625" style="26" customWidth="1"/>
    <col min="10503" max="10503" width="23.42578125" style="26" customWidth="1"/>
    <col min="10504" max="10504" width="3" style="26" customWidth="1"/>
    <col min="10505" max="10505" width="9.140625" style="26"/>
    <col min="10506" max="10506" width="12.85546875" style="26" customWidth="1"/>
    <col min="10507" max="10507" width="13.7109375" style="26" customWidth="1"/>
    <col min="10508" max="10752" width="9.140625" style="26"/>
    <col min="10753" max="10753" width="3" style="26" customWidth="1"/>
    <col min="10754" max="10754" width="6.5703125" style="26" customWidth="1"/>
    <col min="10755" max="10755" width="38.28515625" style="26" customWidth="1"/>
    <col min="10756" max="10756" width="28.85546875" style="26" customWidth="1"/>
    <col min="10757" max="10758" width="16.140625" style="26" customWidth="1"/>
    <col min="10759" max="10759" width="23.42578125" style="26" customWidth="1"/>
    <col min="10760" max="10760" width="3" style="26" customWidth="1"/>
    <col min="10761" max="10761" width="9.140625" style="26"/>
    <col min="10762" max="10762" width="12.85546875" style="26" customWidth="1"/>
    <col min="10763" max="10763" width="13.7109375" style="26" customWidth="1"/>
    <col min="10764" max="11008" width="9.140625" style="26"/>
    <col min="11009" max="11009" width="3" style="26" customWidth="1"/>
    <col min="11010" max="11010" width="6.5703125" style="26" customWidth="1"/>
    <col min="11011" max="11011" width="38.28515625" style="26" customWidth="1"/>
    <col min="11012" max="11012" width="28.85546875" style="26" customWidth="1"/>
    <col min="11013" max="11014" width="16.140625" style="26" customWidth="1"/>
    <col min="11015" max="11015" width="23.42578125" style="26" customWidth="1"/>
    <col min="11016" max="11016" width="3" style="26" customWidth="1"/>
    <col min="11017" max="11017" width="9.140625" style="26"/>
    <col min="11018" max="11018" width="12.85546875" style="26" customWidth="1"/>
    <col min="11019" max="11019" width="13.7109375" style="26" customWidth="1"/>
    <col min="11020" max="11264" width="9.140625" style="26"/>
    <col min="11265" max="11265" width="3" style="26" customWidth="1"/>
    <col min="11266" max="11266" width="6.5703125" style="26" customWidth="1"/>
    <col min="11267" max="11267" width="38.28515625" style="26" customWidth="1"/>
    <col min="11268" max="11268" width="28.85546875" style="26" customWidth="1"/>
    <col min="11269" max="11270" width="16.140625" style="26" customWidth="1"/>
    <col min="11271" max="11271" width="23.42578125" style="26" customWidth="1"/>
    <col min="11272" max="11272" width="3" style="26" customWidth="1"/>
    <col min="11273" max="11273" width="9.140625" style="26"/>
    <col min="11274" max="11274" width="12.85546875" style="26" customWidth="1"/>
    <col min="11275" max="11275" width="13.7109375" style="26" customWidth="1"/>
    <col min="11276" max="11520" width="9.140625" style="26"/>
    <col min="11521" max="11521" width="3" style="26" customWidth="1"/>
    <col min="11522" max="11522" width="6.5703125" style="26" customWidth="1"/>
    <col min="11523" max="11523" width="38.28515625" style="26" customWidth="1"/>
    <col min="11524" max="11524" width="28.85546875" style="26" customWidth="1"/>
    <col min="11525" max="11526" width="16.140625" style="26" customWidth="1"/>
    <col min="11527" max="11527" width="23.42578125" style="26" customWidth="1"/>
    <col min="11528" max="11528" width="3" style="26" customWidth="1"/>
    <col min="11529" max="11529" width="9.140625" style="26"/>
    <col min="11530" max="11530" width="12.85546875" style="26" customWidth="1"/>
    <col min="11531" max="11531" width="13.7109375" style="26" customWidth="1"/>
    <col min="11532" max="11776" width="9.140625" style="26"/>
    <col min="11777" max="11777" width="3" style="26" customWidth="1"/>
    <col min="11778" max="11778" width="6.5703125" style="26" customWidth="1"/>
    <col min="11779" max="11779" width="38.28515625" style="26" customWidth="1"/>
    <col min="11780" max="11780" width="28.85546875" style="26" customWidth="1"/>
    <col min="11781" max="11782" width="16.140625" style="26" customWidth="1"/>
    <col min="11783" max="11783" width="23.42578125" style="26" customWidth="1"/>
    <col min="11784" max="11784" width="3" style="26" customWidth="1"/>
    <col min="11785" max="11785" width="9.140625" style="26"/>
    <col min="11786" max="11786" width="12.85546875" style="26" customWidth="1"/>
    <col min="11787" max="11787" width="13.7109375" style="26" customWidth="1"/>
    <col min="11788" max="12032" width="9.140625" style="26"/>
    <col min="12033" max="12033" width="3" style="26" customWidth="1"/>
    <col min="12034" max="12034" width="6.5703125" style="26" customWidth="1"/>
    <col min="12035" max="12035" width="38.28515625" style="26" customWidth="1"/>
    <col min="12036" max="12036" width="28.85546875" style="26" customWidth="1"/>
    <col min="12037" max="12038" width="16.140625" style="26" customWidth="1"/>
    <col min="12039" max="12039" width="23.42578125" style="26" customWidth="1"/>
    <col min="12040" max="12040" width="3" style="26" customWidth="1"/>
    <col min="12041" max="12041" width="9.140625" style="26"/>
    <col min="12042" max="12042" width="12.85546875" style="26" customWidth="1"/>
    <col min="12043" max="12043" width="13.7109375" style="26" customWidth="1"/>
    <col min="12044" max="12288" width="9.140625" style="26"/>
    <col min="12289" max="12289" width="3" style="26" customWidth="1"/>
    <col min="12290" max="12290" width="6.5703125" style="26" customWidth="1"/>
    <col min="12291" max="12291" width="38.28515625" style="26" customWidth="1"/>
    <col min="12292" max="12292" width="28.85546875" style="26" customWidth="1"/>
    <col min="12293" max="12294" width="16.140625" style="26" customWidth="1"/>
    <col min="12295" max="12295" width="23.42578125" style="26" customWidth="1"/>
    <col min="12296" max="12296" width="3" style="26" customWidth="1"/>
    <col min="12297" max="12297" width="9.140625" style="26"/>
    <col min="12298" max="12298" width="12.85546875" style="26" customWidth="1"/>
    <col min="12299" max="12299" width="13.7109375" style="26" customWidth="1"/>
    <col min="12300" max="12544" width="9.140625" style="26"/>
    <col min="12545" max="12545" width="3" style="26" customWidth="1"/>
    <col min="12546" max="12546" width="6.5703125" style="26" customWidth="1"/>
    <col min="12547" max="12547" width="38.28515625" style="26" customWidth="1"/>
    <col min="12548" max="12548" width="28.85546875" style="26" customWidth="1"/>
    <col min="12549" max="12550" width="16.140625" style="26" customWidth="1"/>
    <col min="12551" max="12551" width="23.42578125" style="26" customWidth="1"/>
    <col min="12552" max="12552" width="3" style="26" customWidth="1"/>
    <col min="12553" max="12553" width="9.140625" style="26"/>
    <col min="12554" max="12554" width="12.85546875" style="26" customWidth="1"/>
    <col min="12555" max="12555" width="13.7109375" style="26" customWidth="1"/>
    <col min="12556" max="12800" width="9.140625" style="26"/>
    <col min="12801" max="12801" width="3" style="26" customWidth="1"/>
    <col min="12802" max="12802" width="6.5703125" style="26" customWidth="1"/>
    <col min="12803" max="12803" width="38.28515625" style="26" customWidth="1"/>
    <col min="12804" max="12804" width="28.85546875" style="26" customWidth="1"/>
    <col min="12805" max="12806" width="16.140625" style="26" customWidth="1"/>
    <col min="12807" max="12807" width="23.42578125" style="26" customWidth="1"/>
    <col min="12808" max="12808" width="3" style="26" customWidth="1"/>
    <col min="12809" max="12809" width="9.140625" style="26"/>
    <col min="12810" max="12810" width="12.85546875" style="26" customWidth="1"/>
    <col min="12811" max="12811" width="13.7109375" style="26" customWidth="1"/>
    <col min="12812" max="13056" width="9.140625" style="26"/>
    <col min="13057" max="13057" width="3" style="26" customWidth="1"/>
    <col min="13058" max="13058" width="6.5703125" style="26" customWidth="1"/>
    <col min="13059" max="13059" width="38.28515625" style="26" customWidth="1"/>
    <col min="13060" max="13060" width="28.85546875" style="26" customWidth="1"/>
    <col min="13061" max="13062" width="16.140625" style="26" customWidth="1"/>
    <col min="13063" max="13063" width="23.42578125" style="26" customWidth="1"/>
    <col min="13064" max="13064" width="3" style="26" customWidth="1"/>
    <col min="13065" max="13065" width="9.140625" style="26"/>
    <col min="13066" max="13066" width="12.85546875" style="26" customWidth="1"/>
    <col min="13067" max="13067" width="13.7109375" style="26" customWidth="1"/>
    <col min="13068" max="13312" width="9.140625" style="26"/>
    <col min="13313" max="13313" width="3" style="26" customWidth="1"/>
    <col min="13314" max="13314" width="6.5703125" style="26" customWidth="1"/>
    <col min="13315" max="13315" width="38.28515625" style="26" customWidth="1"/>
    <col min="13316" max="13316" width="28.85546875" style="26" customWidth="1"/>
    <col min="13317" max="13318" width="16.140625" style="26" customWidth="1"/>
    <col min="13319" max="13319" width="23.42578125" style="26" customWidth="1"/>
    <col min="13320" max="13320" width="3" style="26" customWidth="1"/>
    <col min="13321" max="13321" width="9.140625" style="26"/>
    <col min="13322" max="13322" width="12.85546875" style="26" customWidth="1"/>
    <col min="13323" max="13323" width="13.7109375" style="26" customWidth="1"/>
    <col min="13324" max="13568" width="9.140625" style="26"/>
    <col min="13569" max="13569" width="3" style="26" customWidth="1"/>
    <col min="13570" max="13570" width="6.5703125" style="26" customWidth="1"/>
    <col min="13571" max="13571" width="38.28515625" style="26" customWidth="1"/>
    <col min="13572" max="13572" width="28.85546875" style="26" customWidth="1"/>
    <col min="13573" max="13574" width="16.140625" style="26" customWidth="1"/>
    <col min="13575" max="13575" width="23.42578125" style="26" customWidth="1"/>
    <col min="13576" max="13576" width="3" style="26" customWidth="1"/>
    <col min="13577" max="13577" width="9.140625" style="26"/>
    <col min="13578" max="13578" width="12.85546875" style="26" customWidth="1"/>
    <col min="13579" max="13579" width="13.7109375" style="26" customWidth="1"/>
    <col min="13580" max="13824" width="9.140625" style="26"/>
    <col min="13825" max="13825" width="3" style="26" customWidth="1"/>
    <col min="13826" max="13826" width="6.5703125" style="26" customWidth="1"/>
    <col min="13827" max="13827" width="38.28515625" style="26" customWidth="1"/>
    <col min="13828" max="13828" width="28.85546875" style="26" customWidth="1"/>
    <col min="13829" max="13830" width="16.140625" style="26" customWidth="1"/>
    <col min="13831" max="13831" width="23.42578125" style="26" customWidth="1"/>
    <col min="13832" max="13832" width="3" style="26" customWidth="1"/>
    <col min="13833" max="13833" width="9.140625" style="26"/>
    <col min="13834" max="13834" width="12.85546875" style="26" customWidth="1"/>
    <col min="13835" max="13835" width="13.7109375" style="26" customWidth="1"/>
    <col min="13836" max="14080" width="9.140625" style="26"/>
    <col min="14081" max="14081" width="3" style="26" customWidth="1"/>
    <col min="14082" max="14082" width="6.5703125" style="26" customWidth="1"/>
    <col min="14083" max="14083" width="38.28515625" style="26" customWidth="1"/>
    <col min="14084" max="14084" width="28.85546875" style="26" customWidth="1"/>
    <col min="14085" max="14086" width="16.140625" style="26" customWidth="1"/>
    <col min="14087" max="14087" width="23.42578125" style="26" customWidth="1"/>
    <col min="14088" max="14088" width="3" style="26" customWidth="1"/>
    <col min="14089" max="14089" width="9.140625" style="26"/>
    <col min="14090" max="14090" width="12.85546875" style="26" customWidth="1"/>
    <col min="14091" max="14091" width="13.7109375" style="26" customWidth="1"/>
    <col min="14092" max="14336" width="9.140625" style="26"/>
    <col min="14337" max="14337" width="3" style="26" customWidth="1"/>
    <col min="14338" max="14338" width="6.5703125" style="26" customWidth="1"/>
    <col min="14339" max="14339" width="38.28515625" style="26" customWidth="1"/>
    <col min="14340" max="14340" width="28.85546875" style="26" customWidth="1"/>
    <col min="14341" max="14342" width="16.140625" style="26" customWidth="1"/>
    <col min="14343" max="14343" width="23.42578125" style="26" customWidth="1"/>
    <col min="14344" max="14344" width="3" style="26" customWidth="1"/>
    <col min="14345" max="14345" width="9.140625" style="26"/>
    <col min="14346" max="14346" width="12.85546875" style="26" customWidth="1"/>
    <col min="14347" max="14347" width="13.7109375" style="26" customWidth="1"/>
    <col min="14348" max="14592" width="9.140625" style="26"/>
    <col min="14593" max="14593" width="3" style="26" customWidth="1"/>
    <col min="14594" max="14594" width="6.5703125" style="26" customWidth="1"/>
    <col min="14595" max="14595" width="38.28515625" style="26" customWidth="1"/>
    <col min="14596" max="14596" width="28.85546875" style="26" customWidth="1"/>
    <col min="14597" max="14598" width="16.140625" style="26" customWidth="1"/>
    <col min="14599" max="14599" width="23.42578125" style="26" customWidth="1"/>
    <col min="14600" max="14600" width="3" style="26" customWidth="1"/>
    <col min="14601" max="14601" width="9.140625" style="26"/>
    <col min="14602" max="14602" width="12.85546875" style="26" customWidth="1"/>
    <col min="14603" max="14603" width="13.7109375" style="26" customWidth="1"/>
    <col min="14604" max="14848" width="9.140625" style="26"/>
    <col min="14849" max="14849" width="3" style="26" customWidth="1"/>
    <col min="14850" max="14850" width="6.5703125" style="26" customWidth="1"/>
    <col min="14851" max="14851" width="38.28515625" style="26" customWidth="1"/>
    <col min="14852" max="14852" width="28.85546875" style="26" customWidth="1"/>
    <col min="14853" max="14854" width="16.140625" style="26" customWidth="1"/>
    <col min="14855" max="14855" width="23.42578125" style="26" customWidth="1"/>
    <col min="14856" max="14856" width="3" style="26" customWidth="1"/>
    <col min="14857" max="14857" width="9.140625" style="26"/>
    <col min="14858" max="14858" width="12.85546875" style="26" customWidth="1"/>
    <col min="14859" max="14859" width="13.7109375" style="26" customWidth="1"/>
    <col min="14860" max="15104" width="9.140625" style="26"/>
    <col min="15105" max="15105" width="3" style="26" customWidth="1"/>
    <col min="15106" max="15106" width="6.5703125" style="26" customWidth="1"/>
    <col min="15107" max="15107" width="38.28515625" style="26" customWidth="1"/>
    <col min="15108" max="15108" width="28.85546875" style="26" customWidth="1"/>
    <col min="15109" max="15110" width="16.140625" style="26" customWidth="1"/>
    <col min="15111" max="15111" width="23.42578125" style="26" customWidth="1"/>
    <col min="15112" max="15112" width="3" style="26" customWidth="1"/>
    <col min="15113" max="15113" width="9.140625" style="26"/>
    <col min="15114" max="15114" width="12.85546875" style="26" customWidth="1"/>
    <col min="15115" max="15115" width="13.7109375" style="26" customWidth="1"/>
    <col min="15116" max="15360" width="9.140625" style="26"/>
    <col min="15361" max="15361" width="3" style="26" customWidth="1"/>
    <col min="15362" max="15362" width="6.5703125" style="26" customWidth="1"/>
    <col min="15363" max="15363" width="38.28515625" style="26" customWidth="1"/>
    <col min="15364" max="15364" width="28.85546875" style="26" customWidth="1"/>
    <col min="15365" max="15366" width="16.140625" style="26" customWidth="1"/>
    <col min="15367" max="15367" width="23.42578125" style="26" customWidth="1"/>
    <col min="15368" max="15368" width="3" style="26" customWidth="1"/>
    <col min="15369" max="15369" width="9.140625" style="26"/>
    <col min="15370" max="15370" width="12.85546875" style="26" customWidth="1"/>
    <col min="15371" max="15371" width="13.7109375" style="26" customWidth="1"/>
    <col min="15372" max="15616" width="9.140625" style="26"/>
    <col min="15617" max="15617" width="3" style="26" customWidth="1"/>
    <col min="15618" max="15618" width="6.5703125" style="26" customWidth="1"/>
    <col min="15619" max="15619" width="38.28515625" style="26" customWidth="1"/>
    <col min="15620" max="15620" width="28.85546875" style="26" customWidth="1"/>
    <col min="15621" max="15622" width="16.140625" style="26" customWidth="1"/>
    <col min="15623" max="15623" width="23.42578125" style="26" customWidth="1"/>
    <col min="15624" max="15624" width="3" style="26" customWidth="1"/>
    <col min="15625" max="15625" width="9.140625" style="26"/>
    <col min="15626" max="15626" width="12.85546875" style="26" customWidth="1"/>
    <col min="15627" max="15627" width="13.7109375" style="26" customWidth="1"/>
    <col min="15628" max="15872" width="9.140625" style="26"/>
    <col min="15873" max="15873" width="3" style="26" customWidth="1"/>
    <col min="15874" max="15874" width="6.5703125" style="26" customWidth="1"/>
    <col min="15875" max="15875" width="38.28515625" style="26" customWidth="1"/>
    <col min="15876" max="15876" width="28.85546875" style="26" customWidth="1"/>
    <col min="15877" max="15878" width="16.140625" style="26" customWidth="1"/>
    <col min="15879" max="15879" width="23.42578125" style="26" customWidth="1"/>
    <col min="15880" max="15880" width="3" style="26" customWidth="1"/>
    <col min="15881" max="15881" width="9.140625" style="26"/>
    <col min="15882" max="15882" width="12.85546875" style="26" customWidth="1"/>
    <col min="15883" max="15883" width="13.7109375" style="26" customWidth="1"/>
    <col min="15884" max="16128" width="9.140625" style="26"/>
    <col min="16129" max="16129" width="3" style="26" customWidth="1"/>
    <col min="16130" max="16130" width="6.5703125" style="26" customWidth="1"/>
    <col min="16131" max="16131" width="38.28515625" style="26" customWidth="1"/>
    <col min="16132" max="16132" width="28.85546875" style="26" customWidth="1"/>
    <col min="16133" max="16134" width="16.140625" style="26" customWidth="1"/>
    <col min="16135" max="16135" width="23.42578125" style="26" customWidth="1"/>
    <col min="16136" max="16136" width="3" style="26" customWidth="1"/>
    <col min="16137" max="16137" width="9.140625" style="26"/>
    <col min="16138" max="16138" width="12.85546875" style="26" customWidth="1"/>
    <col min="16139" max="16139" width="13.7109375" style="26" customWidth="1"/>
    <col min="16140" max="16384" width="9.140625" style="26"/>
  </cols>
  <sheetData>
    <row r="2" spans="2:11" ht="23.25" x14ac:dyDescent="0.25">
      <c r="B2" s="25" t="s">
        <v>27</v>
      </c>
      <c r="C2" s="239" t="s">
        <v>28</v>
      </c>
      <c r="D2" s="239"/>
      <c r="E2" s="239"/>
      <c r="F2" s="239"/>
      <c r="G2" s="240"/>
    </row>
    <row r="3" spans="2:11" ht="21.75" customHeight="1" x14ac:dyDescent="0.25">
      <c r="B3" s="241" t="s">
        <v>29</v>
      </c>
      <c r="C3" s="242"/>
      <c r="D3" s="242"/>
      <c r="E3" s="242"/>
      <c r="F3" s="242"/>
      <c r="G3" s="243"/>
    </row>
    <row r="4" spans="2:11" ht="18.75" customHeight="1" x14ac:dyDescent="0.25">
      <c r="B4" s="241" t="s">
        <v>30</v>
      </c>
      <c r="C4" s="242"/>
      <c r="D4" s="242"/>
      <c r="E4" s="242"/>
      <c r="F4" s="242"/>
      <c r="G4" s="243"/>
    </row>
    <row r="5" spans="2:11" ht="102.75" customHeight="1" x14ac:dyDescent="0.25">
      <c r="B5" s="244" t="s">
        <v>31</v>
      </c>
      <c r="C5" s="242"/>
      <c r="D5" s="242"/>
      <c r="E5" s="242"/>
      <c r="F5" s="242"/>
      <c r="G5" s="243"/>
    </row>
    <row r="6" spans="2:11" ht="19.5" customHeight="1" x14ac:dyDescent="0.25">
      <c r="B6" s="245" t="s">
        <v>32</v>
      </c>
      <c r="C6" s="246"/>
      <c r="D6" s="246"/>
      <c r="E6" s="246"/>
      <c r="F6" s="246"/>
      <c r="G6" s="247"/>
    </row>
    <row r="7" spans="2:11" ht="23.25" x14ac:dyDescent="0.25">
      <c r="B7" s="248" t="s">
        <v>33</v>
      </c>
      <c r="C7" s="249"/>
      <c r="D7" s="249"/>
      <c r="E7" s="249"/>
      <c r="F7" s="249"/>
      <c r="G7" s="250"/>
    </row>
    <row r="8" spans="2:11" ht="33" customHeight="1" x14ac:dyDescent="0.25">
      <c r="B8" s="248" t="s">
        <v>175</v>
      </c>
      <c r="C8" s="249"/>
      <c r="D8" s="249"/>
      <c r="E8" s="249"/>
      <c r="F8" s="249"/>
      <c r="G8" s="250"/>
    </row>
    <row r="9" spans="2:11" ht="27" customHeight="1" x14ac:dyDescent="0.25">
      <c r="B9" s="28" t="str">
        <f>Översikt!B$3</f>
        <v>A 1</v>
      </c>
      <c r="C9" s="237" t="str">
        <f>'1'!C3:S3</f>
        <v>Bygglov och teknisk kontroll för en- och tvåbostadshus och komplementbyggnader</v>
      </c>
      <c r="D9" s="237"/>
      <c r="E9" s="237"/>
      <c r="F9" s="237"/>
      <c r="G9" s="238"/>
      <c r="H9" s="29"/>
    </row>
    <row r="10" spans="2:11" ht="36.75" thickBot="1" x14ac:dyDescent="0.3">
      <c r="B10" s="217" t="s">
        <v>34</v>
      </c>
      <c r="C10" s="218"/>
      <c r="D10" s="219"/>
      <c r="E10" s="30" t="s">
        <v>35</v>
      </c>
      <c r="F10" s="30" t="s">
        <v>36</v>
      </c>
      <c r="G10" s="31" t="s">
        <v>37</v>
      </c>
      <c r="H10" s="29"/>
      <c r="J10" s="32"/>
      <c r="K10" s="33"/>
    </row>
    <row r="11" spans="2:11" ht="23.25" customHeight="1" x14ac:dyDescent="0.25">
      <c r="B11" s="34" t="str">
        <f>Översikt!$B$3&amp;"."&amp;ROW()-ROW(Samf1)-1</f>
        <v>A 1.1</v>
      </c>
      <c r="C11" s="213" t="str">
        <f>VLOOKUP(B11,TblTid1,2,0)</f>
        <v>Nybyggnad av ett en- eller tvåbostadshus. I ärendetypen ingår även tillhörande lovpliktiga komplementbyggnader samt andra bygglovpliktiga och anmälningspliktiga åtgärder som ingår i samma ansökan som nybyggnaden av bostadshuset.</v>
      </c>
      <c r="D11" s="35" t="str">
        <f t="shared" ref="D11:D34" si="0">VLOOKUP(B11,TblTid1,3,0)</f>
        <v>Planenligt</v>
      </c>
      <c r="E11" s="36">
        <f t="shared" ref="E11:E35" si="1">VLOOKUP($B11,TblTid1,8,0)</f>
        <v>0</v>
      </c>
      <c r="F11" s="36">
        <f t="shared" ref="F11:F35" si="2">VLOOKUP($B11,TblTid1,16,0)</f>
        <v>0</v>
      </c>
      <c r="G11" s="36">
        <f t="shared" ref="G11:G35" si="3">VLOOKUP($B11,TblTid1,18,0)</f>
        <v>0</v>
      </c>
      <c r="J11" s="37"/>
    </row>
    <row r="12" spans="2:11" ht="23.25" customHeight="1" x14ac:dyDescent="0.25">
      <c r="B12" s="38" t="str">
        <f>Översikt!$B$3&amp;"."&amp;ROW()-ROW(Samf1)-1</f>
        <v>A 1.2</v>
      </c>
      <c r="C12" s="214"/>
      <c r="D12" s="39" t="str">
        <f t="shared" si="0"/>
        <v>Avviker från detaljplan</v>
      </c>
      <c r="E12" s="40">
        <f t="shared" si="1"/>
        <v>0</v>
      </c>
      <c r="F12" s="40">
        <f t="shared" si="2"/>
        <v>0</v>
      </c>
      <c r="G12" s="40">
        <f t="shared" si="3"/>
        <v>0</v>
      </c>
    </row>
    <row r="13" spans="2:11" ht="28.5" customHeight="1" thickBot="1" x14ac:dyDescent="0.3">
      <c r="B13" s="41" t="str">
        <f>Översikt!$B$3&amp;"."&amp;ROW()-ROW(Samf1)-1</f>
        <v>A 1.3</v>
      </c>
      <c r="C13" s="221"/>
      <c r="D13" s="42" t="str">
        <f t="shared" si="0"/>
        <v>Utanför planlagt område</v>
      </c>
      <c r="E13" s="43">
        <f t="shared" si="1"/>
        <v>0</v>
      </c>
      <c r="F13" s="43">
        <f t="shared" si="2"/>
        <v>0</v>
      </c>
      <c r="G13" s="43">
        <f t="shared" si="3"/>
        <v>0</v>
      </c>
      <c r="J13" s="44"/>
    </row>
    <row r="14" spans="2:11" ht="25.5" customHeight="1" x14ac:dyDescent="0.25">
      <c r="B14" s="34" t="str">
        <f>Översikt!$B$3&amp;"."&amp;ROW()-ROW(Samf1)-1</f>
        <v>A 1.4</v>
      </c>
      <c r="C14" s="213" t="str">
        <f>VLOOKUP(B14,TblTid1,2,0)</f>
        <v>Nybyggnad av ett fritidshus med högst två bostäder. I ärendetypen ingår även tillhörande lovpliktiga komplementbyggnader samt andra bygglovpliktiga och anmälningspliktiga åtgärder som ingår i samma ansökan som nybyggnaden av bostadshuset.</v>
      </c>
      <c r="D14" s="35" t="str">
        <f t="shared" si="0"/>
        <v>Planenligt</v>
      </c>
      <c r="E14" s="36">
        <f t="shared" si="1"/>
        <v>0</v>
      </c>
      <c r="F14" s="36">
        <f t="shared" si="2"/>
        <v>0</v>
      </c>
      <c r="G14" s="36">
        <f t="shared" si="3"/>
        <v>0</v>
      </c>
    </row>
    <row r="15" spans="2:11" ht="25.5" customHeight="1" x14ac:dyDescent="0.25">
      <c r="B15" s="38" t="str">
        <f>Översikt!$B$3&amp;"."&amp;ROW()-ROW(Samf1)-1</f>
        <v>A 1.5</v>
      </c>
      <c r="C15" s="214"/>
      <c r="D15" s="39" t="str">
        <f t="shared" si="0"/>
        <v>Avviker från detaljplan</v>
      </c>
      <c r="E15" s="40">
        <f t="shared" si="1"/>
        <v>0</v>
      </c>
      <c r="F15" s="40">
        <f t="shared" si="2"/>
        <v>0</v>
      </c>
      <c r="G15" s="40">
        <f t="shared" si="3"/>
        <v>0</v>
      </c>
    </row>
    <row r="16" spans="2:11" ht="25.5" customHeight="1" thickBot="1" x14ac:dyDescent="0.3">
      <c r="B16" s="41" t="str">
        <f>Översikt!$B$3&amp;"."&amp;ROW()-ROW(Samf1)-1</f>
        <v>A 1.6</v>
      </c>
      <c r="C16" s="221"/>
      <c r="D16" s="42" t="str">
        <f t="shared" si="0"/>
        <v>Utanför planlagt område</v>
      </c>
      <c r="E16" s="43">
        <f t="shared" si="1"/>
        <v>0</v>
      </c>
      <c r="F16" s="43">
        <f t="shared" si="2"/>
        <v>0</v>
      </c>
      <c r="G16" s="43">
        <f t="shared" si="3"/>
        <v>0</v>
      </c>
    </row>
    <row r="17" spans="2:7" ht="15" customHeight="1" x14ac:dyDescent="0.25">
      <c r="B17" s="34" t="str">
        <f>Översikt!$B$3&amp;"."&amp;ROW()-ROW(Samf1)-1</f>
        <v>A 1.7</v>
      </c>
      <c r="C17" s="213" t="str">
        <f>VLOOKUP(B17,TblTid1,2,0)</f>
        <v>Nybyggnad av komplementbyggnad, med tekniskt samråd</v>
      </c>
      <c r="D17" s="35" t="str">
        <f t="shared" si="0"/>
        <v>Planenligt</v>
      </c>
      <c r="E17" s="36">
        <f t="shared" si="1"/>
        <v>0</v>
      </c>
      <c r="F17" s="36">
        <f t="shared" si="2"/>
        <v>0</v>
      </c>
      <c r="G17" s="36">
        <f t="shared" si="3"/>
        <v>0</v>
      </c>
    </row>
    <row r="18" spans="2:7" ht="15" customHeight="1" x14ac:dyDescent="0.25">
      <c r="B18" s="38" t="str">
        <f>Översikt!$B$3&amp;"."&amp;ROW()-ROW(Samf1)-1</f>
        <v>A 1.8</v>
      </c>
      <c r="C18" s="214"/>
      <c r="D18" s="39" t="str">
        <f t="shared" si="0"/>
        <v>Avviker från detaljplan</v>
      </c>
      <c r="E18" s="40">
        <f t="shared" si="1"/>
        <v>0</v>
      </c>
      <c r="F18" s="40">
        <f t="shared" si="2"/>
        <v>0</v>
      </c>
      <c r="G18" s="40">
        <f t="shared" si="3"/>
        <v>0</v>
      </c>
    </row>
    <row r="19" spans="2:7" ht="15" customHeight="1" thickBot="1" x14ac:dyDescent="0.3">
      <c r="B19" s="41" t="str">
        <f>Översikt!$B$3&amp;"."&amp;ROW()-ROW(Samf1)-1</f>
        <v>A 1.9</v>
      </c>
      <c r="C19" s="221"/>
      <c r="D19" s="42" t="str">
        <f t="shared" si="0"/>
        <v>Utanför planlagt område</v>
      </c>
      <c r="E19" s="43">
        <f t="shared" si="1"/>
        <v>0</v>
      </c>
      <c r="F19" s="43">
        <f t="shared" si="2"/>
        <v>0</v>
      </c>
      <c r="G19" s="43">
        <f t="shared" si="3"/>
        <v>0</v>
      </c>
    </row>
    <row r="20" spans="2:7" ht="15" customHeight="1" x14ac:dyDescent="0.25">
      <c r="B20" s="34" t="str">
        <f>Översikt!$B$3&amp;"."&amp;ROW()-ROW(Samf1)-1</f>
        <v>A 1.10</v>
      </c>
      <c r="C20" s="213" t="str">
        <f>VLOOKUP(B20,TblTid1,2,0)</f>
        <v>Nybyggnad av komplementbyggnad, utan tekniskt samråd</v>
      </c>
      <c r="D20" s="35" t="str">
        <f t="shared" si="0"/>
        <v>Planenligt</v>
      </c>
      <c r="E20" s="36">
        <f t="shared" si="1"/>
        <v>0</v>
      </c>
      <c r="F20" s="36">
        <f t="shared" si="2"/>
        <v>0</v>
      </c>
      <c r="G20" s="36">
        <f t="shared" si="3"/>
        <v>0</v>
      </c>
    </row>
    <row r="21" spans="2:7" ht="15" customHeight="1" x14ac:dyDescent="0.25">
      <c r="B21" s="38" t="str">
        <f>Översikt!$B$3&amp;"."&amp;ROW()-ROW(Samf1)-1</f>
        <v>A 1.11</v>
      </c>
      <c r="C21" s="214"/>
      <c r="D21" s="39" t="str">
        <f t="shared" si="0"/>
        <v>Avviker från detaljplan</v>
      </c>
      <c r="E21" s="40">
        <f t="shared" si="1"/>
        <v>0</v>
      </c>
      <c r="F21" s="40">
        <f t="shared" si="2"/>
        <v>0</v>
      </c>
      <c r="G21" s="40">
        <f t="shared" si="3"/>
        <v>0</v>
      </c>
    </row>
    <row r="22" spans="2:7" ht="15" customHeight="1" thickBot="1" x14ac:dyDescent="0.3">
      <c r="B22" s="41" t="str">
        <f>Översikt!$B$3&amp;"."&amp;ROW()-ROW(Samf1)-1</f>
        <v>A 1.12</v>
      </c>
      <c r="C22" s="221"/>
      <c r="D22" s="42" t="str">
        <f t="shared" si="0"/>
        <v>Utanför planlagt område</v>
      </c>
      <c r="E22" s="43">
        <f t="shared" si="1"/>
        <v>0</v>
      </c>
      <c r="F22" s="43">
        <f t="shared" si="2"/>
        <v>0</v>
      </c>
      <c r="G22" s="43">
        <f t="shared" si="3"/>
        <v>0</v>
      </c>
    </row>
    <row r="23" spans="2:7" ht="15" customHeight="1" x14ac:dyDescent="0.25">
      <c r="B23" s="34" t="str">
        <f>Översikt!$B$3&amp;"."&amp;ROW()-ROW(Samf1)-1</f>
        <v>A 1.13</v>
      </c>
      <c r="C23" s="213" t="str">
        <f>VLOOKUP(B23,TblTid1,2,0)</f>
        <v>Tillbyggnad, med tekniskt samråd</v>
      </c>
      <c r="D23" s="35" t="str">
        <f t="shared" si="0"/>
        <v>Planenligt</v>
      </c>
      <c r="E23" s="36">
        <f t="shared" si="1"/>
        <v>0</v>
      </c>
      <c r="F23" s="36">
        <f t="shared" si="2"/>
        <v>0</v>
      </c>
      <c r="G23" s="36">
        <f t="shared" si="3"/>
        <v>0</v>
      </c>
    </row>
    <row r="24" spans="2:7" ht="15" customHeight="1" x14ac:dyDescent="0.25">
      <c r="B24" s="38" t="str">
        <f>Översikt!$B$3&amp;"."&amp;ROW()-ROW(Samf1)-1</f>
        <v>A 1.14</v>
      </c>
      <c r="C24" s="214"/>
      <c r="D24" s="39" t="str">
        <f t="shared" si="0"/>
        <v>Avviker från detaljplan</v>
      </c>
      <c r="E24" s="40">
        <f t="shared" si="1"/>
        <v>0</v>
      </c>
      <c r="F24" s="40">
        <f t="shared" si="2"/>
        <v>0</v>
      </c>
      <c r="G24" s="40">
        <f t="shared" si="3"/>
        <v>0</v>
      </c>
    </row>
    <row r="25" spans="2:7" ht="15" customHeight="1" thickBot="1" x14ac:dyDescent="0.3">
      <c r="B25" s="41" t="str">
        <f>Översikt!$B$3&amp;"."&amp;ROW()-ROW(Samf1)-1</f>
        <v>A 1.15</v>
      </c>
      <c r="C25" s="221"/>
      <c r="D25" s="42" t="str">
        <f t="shared" si="0"/>
        <v>Utanför planlagt område</v>
      </c>
      <c r="E25" s="43">
        <f t="shared" si="1"/>
        <v>0</v>
      </c>
      <c r="F25" s="43">
        <f t="shared" si="2"/>
        <v>0</v>
      </c>
      <c r="G25" s="43">
        <f t="shared" si="3"/>
        <v>0</v>
      </c>
    </row>
    <row r="26" spans="2:7" ht="15" customHeight="1" x14ac:dyDescent="0.25">
      <c r="B26" s="34" t="str">
        <f>Översikt!$B$3&amp;"."&amp;ROW()-ROW(Samf1)-1</f>
        <v>A 1.16</v>
      </c>
      <c r="C26" s="213" t="str">
        <f>VLOOKUP(B26,TblTid1,2,0)</f>
        <v>Tillbyggnad, utan tekniskt samråd</v>
      </c>
      <c r="D26" s="35" t="str">
        <f t="shared" si="0"/>
        <v>Planenligt</v>
      </c>
      <c r="E26" s="36">
        <f t="shared" si="1"/>
        <v>0</v>
      </c>
      <c r="F26" s="36">
        <f t="shared" si="2"/>
        <v>0</v>
      </c>
      <c r="G26" s="36">
        <f t="shared" si="3"/>
        <v>0</v>
      </c>
    </row>
    <row r="27" spans="2:7" ht="15" customHeight="1" x14ac:dyDescent="0.25">
      <c r="B27" s="38" t="str">
        <f>Översikt!$B$3&amp;"."&amp;ROW()-ROW(Samf1)-1</f>
        <v>A 1.17</v>
      </c>
      <c r="C27" s="214"/>
      <c r="D27" s="39" t="str">
        <f t="shared" si="0"/>
        <v>Avviker från detaljplan</v>
      </c>
      <c r="E27" s="40">
        <f t="shared" si="1"/>
        <v>0</v>
      </c>
      <c r="F27" s="40">
        <f t="shared" si="2"/>
        <v>0</v>
      </c>
      <c r="G27" s="40">
        <f t="shared" si="3"/>
        <v>0</v>
      </c>
    </row>
    <row r="28" spans="2:7" ht="15" customHeight="1" thickBot="1" x14ac:dyDescent="0.3">
      <c r="B28" s="41" t="str">
        <f>Översikt!$B$3&amp;"."&amp;ROW()-ROW(Samf1)-1</f>
        <v>A 1.18</v>
      </c>
      <c r="C28" s="221"/>
      <c r="D28" s="42" t="str">
        <f t="shared" si="0"/>
        <v>Utanför planlagt område</v>
      </c>
      <c r="E28" s="43">
        <f t="shared" si="1"/>
        <v>0</v>
      </c>
      <c r="F28" s="43">
        <f t="shared" si="2"/>
        <v>0</v>
      </c>
      <c r="G28" s="43">
        <f t="shared" si="3"/>
        <v>0</v>
      </c>
    </row>
    <row r="29" spans="2:7" ht="15" customHeight="1" x14ac:dyDescent="0.25">
      <c r="B29" s="34" t="str">
        <f>Översikt!$B$3&amp;"."&amp;ROW()-ROW(Samf1)-1</f>
        <v>A 1.19</v>
      </c>
      <c r="C29" s="213" t="str">
        <f>VLOOKUP(B29,TblTid1,2,0)</f>
        <v>Ändring, med tekniskt samråd</v>
      </c>
      <c r="D29" s="35" t="str">
        <f t="shared" si="0"/>
        <v>Planenligt</v>
      </c>
      <c r="E29" s="36">
        <f t="shared" si="1"/>
        <v>0</v>
      </c>
      <c r="F29" s="36">
        <f t="shared" si="2"/>
        <v>0</v>
      </c>
      <c r="G29" s="36">
        <f t="shared" si="3"/>
        <v>0</v>
      </c>
    </row>
    <row r="30" spans="2:7" ht="15" customHeight="1" x14ac:dyDescent="0.25">
      <c r="B30" s="38" t="str">
        <f>Översikt!$B$3&amp;"."&amp;ROW()-ROW(Samf1)-1</f>
        <v>A 1.20</v>
      </c>
      <c r="C30" s="214"/>
      <c r="D30" s="39" t="str">
        <f t="shared" si="0"/>
        <v>Avviker från detaljplan</v>
      </c>
      <c r="E30" s="40">
        <f t="shared" si="1"/>
        <v>0</v>
      </c>
      <c r="F30" s="40">
        <f t="shared" si="2"/>
        <v>0</v>
      </c>
      <c r="G30" s="40">
        <f t="shared" si="3"/>
        <v>0</v>
      </c>
    </row>
    <row r="31" spans="2:7" ht="15" customHeight="1" thickBot="1" x14ac:dyDescent="0.3">
      <c r="B31" s="41" t="str">
        <f>Översikt!$B$3&amp;"."&amp;ROW()-ROW(Samf1)-1</f>
        <v>A 1.21</v>
      </c>
      <c r="C31" s="221"/>
      <c r="D31" s="42" t="str">
        <f t="shared" si="0"/>
        <v>Utanför planlagt område</v>
      </c>
      <c r="E31" s="43">
        <f t="shared" si="1"/>
        <v>0</v>
      </c>
      <c r="F31" s="43">
        <f t="shared" si="2"/>
        <v>0</v>
      </c>
      <c r="G31" s="43">
        <f t="shared" si="3"/>
        <v>0</v>
      </c>
    </row>
    <row r="32" spans="2:7" ht="15" customHeight="1" x14ac:dyDescent="0.25">
      <c r="B32" s="34" t="str">
        <f>Översikt!$B$3&amp;"."&amp;ROW()-ROW(Samf1)-1</f>
        <v>A 1.22</v>
      </c>
      <c r="C32" s="213" t="str">
        <f>VLOOKUP(B32,TblTid1,2,0)</f>
        <v>Ändring, utan tekniskt samråd</v>
      </c>
      <c r="D32" s="35" t="str">
        <f t="shared" si="0"/>
        <v>Planenligt</v>
      </c>
      <c r="E32" s="36">
        <f t="shared" si="1"/>
        <v>0</v>
      </c>
      <c r="F32" s="36">
        <f t="shared" si="2"/>
        <v>0</v>
      </c>
      <c r="G32" s="36">
        <f t="shared" si="3"/>
        <v>0</v>
      </c>
    </row>
    <row r="33" spans="2:7" ht="15" customHeight="1" x14ac:dyDescent="0.25">
      <c r="B33" s="38" t="str">
        <f>Översikt!$B$3&amp;"."&amp;ROW()-ROW(Samf1)-1</f>
        <v>A 1.23</v>
      </c>
      <c r="C33" s="214"/>
      <c r="D33" s="39" t="str">
        <f t="shared" si="0"/>
        <v>Avviker från detaljplan</v>
      </c>
      <c r="E33" s="40">
        <f t="shared" si="1"/>
        <v>0</v>
      </c>
      <c r="F33" s="40">
        <f t="shared" si="2"/>
        <v>0</v>
      </c>
      <c r="G33" s="40">
        <f t="shared" si="3"/>
        <v>0</v>
      </c>
    </row>
    <row r="34" spans="2:7" ht="15" customHeight="1" thickBot="1" x14ac:dyDescent="0.3">
      <c r="B34" s="41" t="str">
        <f>Översikt!$B$3&amp;"."&amp;ROW()-ROW(Samf1)-1</f>
        <v>A 1.24</v>
      </c>
      <c r="C34" s="221"/>
      <c r="D34" s="42" t="str">
        <f t="shared" si="0"/>
        <v>Utanför planlagt område</v>
      </c>
      <c r="E34" s="43">
        <f t="shared" si="1"/>
        <v>0</v>
      </c>
      <c r="F34" s="43">
        <f t="shared" si="2"/>
        <v>0</v>
      </c>
      <c r="G34" s="43">
        <f t="shared" si="3"/>
        <v>0</v>
      </c>
    </row>
    <row r="35" spans="2:7" ht="30.75" customHeight="1" x14ac:dyDescent="0.25">
      <c r="B35" s="38" t="str">
        <f>Översikt!$B$3&amp;"."&amp;ROW()-ROW(Samf1)-1</f>
        <v>A 1.25</v>
      </c>
      <c r="C35" s="206" t="str">
        <f>VLOOKUP(B35,TblTid1,2,0)</f>
        <v xml:space="preserve">Per styck för nybyggnad av fler likartade en- eller tvåbostadshus utöver det första, i en och samma ansökan (gruppbebyggelse)
</v>
      </c>
      <c r="D35" s="207"/>
      <c r="E35" s="40">
        <f t="shared" si="1"/>
        <v>0</v>
      </c>
      <c r="F35" s="40">
        <f t="shared" si="2"/>
        <v>0</v>
      </c>
      <c r="G35" s="40">
        <f t="shared" si="3"/>
        <v>0</v>
      </c>
    </row>
    <row r="37" spans="2:7" ht="27" customHeight="1" x14ac:dyDescent="0.25">
      <c r="B37" s="46" t="str">
        <f>Översikt!B$4</f>
        <v>A 2</v>
      </c>
      <c r="C37" s="208" t="str">
        <f>'2'!C3:S3</f>
        <v>Bygglov och teknisk kontroll för byggnader som inte är en- eller tvåbostadshus eller komplementbyggnader</v>
      </c>
      <c r="D37" s="208"/>
      <c r="E37" s="208"/>
      <c r="F37" s="208"/>
      <c r="G37" s="209"/>
    </row>
    <row r="38" spans="2:7" ht="36.75" thickBot="1" x14ac:dyDescent="0.3">
      <c r="B38" s="210" t="s">
        <v>34</v>
      </c>
      <c r="C38" s="211"/>
      <c r="D38" s="212"/>
      <c r="E38" s="30" t="s">
        <v>35</v>
      </c>
      <c r="F38" s="30" t="s">
        <v>36</v>
      </c>
      <c r="G38" s="31" t="s">
        <v>37</v>
      </c>
    </row>
    <row r="39" spans="2:7" ht="15" customHeight="1" x14ac:dyDescent="0.25">
      <c r="B39" s="34" t="str">
        <f>Översikt!$B$4&amp;"."&amp;ROW()-ROW(Samf2)-1</f>
        <v>A 2.1</v>
      </c>
      <c r="C39" s="213" t="str">
        <f>VLOOKUP(B39,TblTid2,2,0)</f>
        <v>Nybyggnad 0-100 kvm (BTA+OPA), med tekniskt samråd</v>
      </c>
      <c r="D39" s="35" t="str">
        <f t="shared" ref="D39:D72" si="4">VLOOKUP(B39,TblTid2,3,0)</f>
        <v>Planenligt</v>
      </c>
      <c r="E39" s="36">
        <f t="shared" ref="E39:E72" si="5">VLOOKUP($B39,TblTid2,8,0)</f>
        <v>0</v>
      </c>
      <c r="F39" s="36">
        <f t="shared" ref="F39:F72" si="6">VLOOKUP($B39,TblTid2,16,0)</f>
        <v>0</v>
      </c>
      <c r="G39" s="36">
        <f t="shared" ref="G39:G72" si="7">VLOOKUP($B39,TblTid2,18,0)</f>
        <v>0</v>
      </c>
    </row>
    <row r="40" spans="2:7" ht="15" customHeight="1" x14ac:dyDescent="0.25">
      <c r="B40" s="38" t="str">
        <f>Översikt!$B$4&amp;"."&amp;ROW()-ROW(Samf2)-1</f>
        <v>A 2.2</v>
      </c>
      <c r="C40" s="214"/>
      <c r="D40" s="39" t="str">
        <f t="shared" si="4"/>
        <v>Avviker från detaljplan</v>
      </c>
      <c r="E40" s="40">
        <f t="shared" si="5"/>
        <v>0</v>
      </c>
      <c r="F40" s="40">
        <f t="shared" si="6"/>
        <v>0</v>
      </c>
      <c r="G40" s="40">
        <f t="shared" si="7"/>
        <v>0</v>
      </c>
    </row>
    <row r="41" spans="2:7" ht="15" customHeight="1" thickBot="1" x14ac:dyDescent="0.3">
      <c r="B41" s="41" t="str">
        <f>Översikt!$B$4&amp;"."&amp;ROW()-ROW(Samf2)-1</f>
        <v>A 2.3</v>
      </c>
      <c r="C41" s="221"/>
      <c r="D41" s="42" t="str">
        <f t="shared" si="4"/>
        <v>Utanför planlagt område</v>
      </c>
      <c r="E41" s="43">
        <f t="shared" si="5"/>
        <v>0</v>
      </c>
      <c r="F41" s="43">
        <f t="shared" si="6"/>
        <v>0</v>
      </c>
      <c r="G41" s="43">
        <f t="shared" si="7"/>
        <v>0</v>
      </c>
    </row>
    <row r="42" spans="2:7" ht="15" customHeight="1" x14ac:dyDescent="0.25">
      <c r="B42" s="34" t="str">
        <f>Översikt!$B$4&amp;"."&amp;ROW()-ROW(Samf2)-1</f>
        <v>A 2.4</v>
      </c>
      <c r="C42" s="213" t="str">
        <f>VLOOKUP(B42,TblTid2,2,0)</f>
        <v>Nybyggnad 0-100  kvm (BTA+OPA), utan tekniskt samråd</v>
      </c>
      <c r="D42" s="35" t="str">
        <f t="shared" si="4"/>
        <v>Planenligt</v>
      </c>
      <c r="E42" s="36">
        <f t="shared" si="5"/>
        <v>0</v>
      </c>
      <c r="F42" s="36">
        <f t="shared" si="6"/>
        <v>0</v>
      </c>
      <c r="G42" s="36">
        <f t="shared" si="7"/>
        <v>0</v>
      </c>
    </row>
    <row r="43" spans="2:7" ht="15" customHeight="1" x14ac:dyDescent="0.25">
      <c r="B43" s="38" t="str">
        <f>Översikt!$B$4&amp;"."&amp;ROW()-ROW(Samf2)-1</f>
        <v>A 2.5</v>
      </c>
      <c r="C43" s="214"/>
      <c r="D43" s="39" t="str">
        <f t="shared" si="4"/>
        <v>Avviker från detaljplan</v>
      </c>
      <c r="E43" s="40">
        <f t="shared" si="5"/>
        <v>0</v>
      </c>
      <c r="F43" s="40">
        <f t="shared" si="6"/>
        <v>0</v>
      </c>
      <c r="G43" s="40">
        <f t="shared" si="7"/>
        <v>0</v>
      </c>
    </row>
    <row r="44" spans="2:7" ht="15" customHeight="1" thickBot="1" x14ac:dyDescent="0.3">
      <c r="B44" s="41" t="str">
        <f>Översikt!$B$4&amp;"."&amp;ROW()-ROW(Samf2)-1</f>
        <v>A 2.6</v>
      </c>
      <c r="C44" s="221"/>
      <c r="D44" s="42" t="str">
        <f t="shared" si="4"/>
        <v>Utanför planlagt område</v>
      </c>
      <c r="E44" s="43">
        <f t="shared" si="5"/>
        <v>0</v>
      </c>
      <c r="F44" s="43">
        <f t="shared" si="6"/>
        <v>0</v>
      </c>
      <c r="G44" s="43">
        <f t="shared" si="7"/>
        <v>0</v>
      </c>
    </row>
    <row r="45" spans="2:7" ht="15" customHeight="1" x14ac:dyDescent="0.25">
      <c r="B45" s="34" t="str">
        <f>Översikt!$B$4&amp;"."&amp;ROW()-ROW(Samf2)-1</f>
        <v>A 2.7</v>
      </c>
      <c r="C45" s="213" t="str">
        <f>VLOOKUP(B45,TblTid2,2,0)</f>
        <v>Nybyggnad  101-1000 kvm (BTA+OPA)</v>
      </c>
      <c r="D45" s="35" t="str">
        <f t="shared" si="4"/>
        <v>Planenligt</v>
      </c>
      <c r="E45" s="36">
        <f t="shared" si="5"/>
        <v>0</v>
      </c>
      <c r="F45" s="36">
        <f t="shared" si="6"/>
        <v>0</v>
      </c>
      <c r="G45" s="36">
        <f t="shared" si="7"/>
        <v>0</v>
      </c>
    </row>
    <row r="46" spans="2:7" ht="15" customHeight="1" x14ac:dyDescent="0.25">
      <c r="B46" s="38" t="str">
        <f>Översikt!$B$4&amp;"."&amp;ROW()-ROW(Samf2)-1</f>
        <v>A 2.8</v>
      </c>
      <c r="C46" s="214"/>
      <c r="D46" s="39" t="str">
        <f t="shared" si="4"/>
        <v>Avviker från detaljplan</v>
      </c>
      <c r="E46" s="40">
        <f t="shared" si="5"/>
        <v>0</v>
      </c>
      <c r="F46" s="40">
        <f t="shared" si="6"/>
        <v>0</v>
      </c>
      <c r="G46" s="40">
        <f t="shared" si="7"/>
        <v>0</v>
      </c>
    </row>
    <row r="47" spans="2:7" ht="15" customHeight="1" thickBot="1" x14ac:dyDescent="0.3">
      <c r="B47" s="41" t="str">
        <f>Översikt!$B$4&amp;"."&amp;ROW()-ROW(Samf2)-1</f>
        <v>A 2.9</v>
      </c>
      <c r="C47" s="221"/>
      <c r="D47" s="42" t="str">
        <f t="shared" si="4"/>
        <v>Utanför planlagt område</v>
      </c>
      <c r="E47" s="43">
        <f t="shared" si="5"/>
        <v>0</v>
      </c>
      <c r="F47" s="43">
        <f t="shared" si="6"/>
        <v>0</v>
      </c>
      <c r="G47" s="43">
        <f t="shared" si="7"/>
        <v>0</v>
      </c>
    </row>
    <row r="48" spans="2:7" ht="15" customHeight="1" x14ac:dyDescent="0.25">
      <c r="B48" s="34" t="str">
        <f>Översikt!$B$4&amp;"."&amp;ROW()-ROW(Samf2)-1</f>
        <v>A 2.10</v>
      </c>
      <c r="C48" s="213" t="str">
        <f>VLOOKUP(B48,TblTid2,2,0)</f>
        <v>Nybyggnad  1001-5000 kvm (BTA+OPA)</v>
      </c>
      <c r="D48" s="35" t="str">
        <f t="shared" si="4"/>
        <v>Planenligt</v>
      </c>
      <c r="E48" s="36">
        <f t="shared" si="5"/>
        <v>0</v>
      </c>
      <c r="F48" s="36">
        <f t="shared" si="6"/>
        <v>0</v>
      </c>
      <c r="G48" s="36">
        <f t="shared" si="7"/>
        <v>0</v>
      </c>
    </row>
    <row r="49" spans="2:7" ht="15" customHeight="1" x14ac:dyDescent="0.25">
      <c r="B49" s="38" t="str">
        <f>Översikt!$B$4&amp;"."&amp;ROW()-ROW(Samf2)-1</f>
        <v>A 2.11</v>
      </c>
      <c r="C49" s="214"/>
      <c r="D49" s="39" t="str">
        <f t="shared" si="4"/>
        <v>Avviker från detaljplan</v>
      </c>
      <c r="E49" s="40">
        <f t="shared" si="5"/>
        <v>0</v>
      </c>
      <c r="F49" s="40">
        <f t="shared" si="6"/>
        <v>0</v>
      </c>
      <c r="G49" s="40">
        <f t="shared" si="7"/>
        <v>0</v>
      </c>
    </row>
    <row r="50" spans="2:7" ht="15" customHeight="1" thickBot="1" x14ac:dyDescent="0.3">
      <c r="B50" s="41" t="str">
        <f>Översikt!$B$4&amp;"."&amp;ROW()-ROW(Samf2)-1</f>
        <v>A 2.12</v>
      </c>
      <c r="C50" s="221"/>
      <c r="D50" s="42" t="str">
        <f t="shared" si="4"/>
        <v>Utanför planlagt område</v>
      </c>
      <c r="E50" s="43">
        <f t="shared" si="5"/>
        <v>0</v>
      </c>
      <c r="F50" s="43">
        <f t="shared" si="6"/>
        <v>0</v>
      </c>
      <c r="G50" s="43">
        <f t="shared" si="7"/>
        <v>0</v>
      </c>
    </row>
    <row r="51" spans="2:7" ht="15" customHeight="1" x14ac:dyDescent="0.25">
      <c r="B51" s="34" t="str">
        <f>Översikt!$B$4&amp;"."&amp;ROW()-ROW(Samf2)-1</f>
        <v>A 2.13</v>
      </c>
      <c r="C51" s="213" t="str">
        <f>VLOOKUP(B51,TblTid2,2,0)</f>
        <v>Nybyggnad ≥5001 kvm (BTA+OPA)</v>
      </c>
      <c r="D51" s="35" t="str">
        <f t="shared" si="4"/>
        <v>Planenligt</v>
      </c>
      <c r="E51" s="36">
        <f t="shared" si="5"/>
        <v>0</v>
      </c>
      <c r="F51" s="36">
        <f t="shared" si="6"/>
        <v>0</v>
      </c>
      <c r="G51" s="36">
        <f t="shared" si="7"/>
        <v>0</v>
      </c>
    </row>
    <row r="52" spans="2:7" ht="15" customHeight="1" x14ac:dyDescent="0.25">
      <c r="B52" s="38" t="str">
        <f>Översikt!$B$4&amp;"."&amp;ROW()-ROW(Samf2)-1</f>
        <v>A 2.14</v>
      </c>
      <c r="C52" s="214"/>
      <c r="D52" s="39" t="str">
        <f t="shared" si="4"/>
        <v>Avviker från detaljplan</v>
      </c>
      <c r="E52" s="40">
        <f t="shared" si="5"/>
        <v>0</v>
      </c>
      <c r="F52" s="40">
        <f t="shared" si="6"/>
        <v>0</v>
      </c>
      <c r="G52" s="40">
        <f t="shared" si="7"/>
        <v>0</v>
      </c>
    </row>
    <row r="53" spans="2:7" ht="15" customHeight="1" thickBot="1" x14ac:dyDescent="0.3">
      <c r="B53" s="41" t="str">
        <f>Översikt!$B$4&amp;"."&amp;ROW()-ROW(Samf2)-1</f>
        <v>A 2.15</v>
      </c>
      <c r="C53" s="221"/>
      <c r="D53" s="42" t="str">
        <f t="shared" si="4"/>
        <v>Utanför planlagt område</v>
      </c>
      <c r="E53" s="43">
        <f t="shared" si="5"/>
        <v>0</v>
      </c>
      <c r="F53" s="43">
        <f t="shared" si="6"/>
        <v>0</v>
      </c>
      <c r="G53" s="43">
        <f t="shared" si="7"/>
        <v>0</v>
      </c>
    </row>
    <row r="54" spans="2:7" ht="15" customHeight="1" x14ac:dyDescent="0.25">
      <c r="B54" s="34" t="str">
        <f>Översikt!$B$4&amp;"."&amp;ROW()-ROW(Samf2)-1</f>
        <v>A 2.16</v>
      </c>
      <c r="C54" s="213" t="str">
        <f>VLOOKUP(B54,TblTid2,2,0)</f>
        <v>Tillbyggnad 0-50 kvm (BTA+OPA), med tekniskt samråd</v>
      </c>
      <c r="D54" s="35" t="str">
        <f t="shared" si="4"/>
        <v>Planenligt</v>
      </c>
      <c r="E54" s="36">
        <f t="shared" si="5"/>
        <v>0</v>
      </c>
      <c r="F54" s="36">
        <f t="shared" si="6"/>
        <v>0</v>
      </c>
      <c r="G54" s="36">
        <f t="shared" si="7"/>
        <v>0</v>
      </c>
    </row>
    <row r="55" spans="2:7" ht="15" customHeight="1" x14ac:dyDescent="0.25">
      <c r="B55" s="38" t="str">
        <f>Översikt!$B$4&amp;"."&amp;ROW()-ROW(Samf2)-1</f>
        <v>A 2.17</v>
      </c>
      <c r="C55" s="214"/>
      <c r="D55" s="39" t="str">
        <f t="shared" si="4"/>
        <v>Avviker från detaljplan</v>
      </c>
      <c r="E55" s="40">
        <f t="shared" si="5"/>
        <v>0</v>
      </c>
      <c r="F55" s="40">
        <f t="shared" si="6"/>
        <v>0</v>
      </c>
      <c r="G55" s="40">
        <f t="shared" si="7"/>
        <v>0</v>
      </c>
    </row>
    <row r="56" spans="2:7" ht="15" customHeight="1" thickBot="1" x14ac:dyDescent="0.3">
      <c r="B56" s="41" t="str">
        <f>Översikt!$B$4&amp;"."&amp;ROW()-ROW(Samf2)-1</f>
        <v>A 2.18</v>
      </c>
      <c r="C56" s="221"/>
      <c r="D56" s="42" t="str">
        <f t="shared" si="4"/>
        <v>Utanför planlagt område</v>
      </c>
      <c r="E56" s="43">
        <f t="shared" si="5"/>
        <v>0</v>
      </c>
      <c r="F56" s="43">
        <f t="shared" si="6"/>
        <v>0</v>
      </c>
      <c r="G56" s="43">
        <f t="shared" si="7"/>
        <v>0</v>
      </c>
    </row>
    <row r="57" spans="2:7" ht="15" customHeight="1" x14ac:dyDescent="0.25">
      <c r="B57" s="34" t="str">
        <f>Översikt!$B$4&amp;"."&amp;ROW()-ROW(Samf2)-1</f>
        <v>A 2.19</v>
      </c>
      <c r="C57" s="213" t="str">
        <f>VLOOKUP(B57,TblTid2,2,0)</f>
        <v>Tillbyggnad 0-50 kvm (BTA+OPA), utan tekniskt samråd</v>
      </c>
      <c r="D57" s="35" t="str">
        <f t="shared" si="4"/>
        <v>Planenligt</v>
      </c>
      <c r="E57" s="36">
        <f t="shared" si="5"/>
        <v>0</v>
      </c>
      <c r="F57" s="36">
        <f t="shared" si="6"/>
        <v>0</v>
      </c>
      <c r="G57" s="36">
        <f t="shared" si="7"/>
        <v>0</v>
      </c>
    </row>
    <row r="58" spans="2:7" ht="15" customHeight="1" x14ac:dyDescent="0.25">
      <c r="B58" s="38" t="str">
        <f>Översikt!$B$4&amp;"."&amp;ROW()-ROW(Samf2)-1</f>
        <v>A 2.20</v>
      </c>
      <c r="C58" s="214"/>
      <c r="D58" s="39" t="str">
        <f t="shared" si="4"/>
        <v>Avviker från detaljplan</v>
      </c>
      <c r="E58" s="40">
        <f t="shared" si="5"/>
        <v>0</v>
      </c>
      <c r="F58" s="40">
        <f t="shared" si="6"/>
        <v>0</v>
      </c>
      <c r="G58" s="40">
        <f t="shared" si="7"/>
        <v>0</v>
      </c>
    </row>
    <row r="59" spans="2:7" ht="15" customHeight="1" thickBot="1" x14ac:dyDescent="0.3">
      <c r="B59" s="41" t="str">
        <f>Översikt!$B$4&amp;"."&amp;ROW()-ROW(Samf2)-1</f>
        <v>A 2.21</v>
      </c>
      <c r="C59" s="221"/>
      <c r="D59" s="42" t="str">
        <f t="shared" si="4"/>
        <v>Utanför planlagt område</v>
      </c>
      <c r="E59" s="43">
        <f t="shared" si="5"/>
        <v>0</v>
      </c>
      <c r="F59" s="43">
        <f t="shared" si="6"/>
        <v>0</v>
      </c>
      <c r="G59" s="43">
        <f t="shared" si="7"/>
        <v>0</v>
      </c>
    </row>
    <row r="60" spans="2:7" ht="15" customHeight="1" x14ac:dyDescent="0.25">
      <c r="B60" s="34" t="str">
        <f>Översikt!$B$4&amp;"."&amp;ROW()-ROW(Samf2)-1</f>
        <v>A 2.22</v>
      </c>
      <c r="C60" s="213" t="str">
        <f>VLOOKUP(B60,TblTid2,2,0)</f>
        <v>Tillbyggnad ≥51 kvm (BTA+OPA)</v>
      </c>
      <c r="D60" s="35" t="str">
        <f t="shared" si="4"/>
        <v>Planenligt</v>
      </c>
      <c r="E60" s="36">
        <f t="shared" si="5"/>
        <v>0</v>
      </c>
      <c r="F60" s="36">
        <f t="shared" si="6"/>
        <v>0</v>
      </c>
      <c r="G60" s="36">
        <f t="shared" si="7"/>
        <v>0</v>
      </c>
    </row>
    <row r="61" spans="2:7" ht="15" customHeight="1" x14ac:dyDescent="0.25">
      <c r="B61" s="38" t="str">
        <f>Översikt!$B$4&amp;"."&amp;ROW()-ROW(Samf2)-1</f>
        <v>A 2.23</v>
      </c>
      <c r="C61" s="214"/>
      <c r="D61" s="39" t="str">
        <f t="shared" si="4"/>
        <v>Avviker från detaljplan</v>
      </c>
      <c r="E61" s="40">
        <f t="shared" si="5"/>
        <v>0</v>
      </c>
      <c r="F61" s="40">
        <f t="shared" si="6"/>
        <v>0</v>
      </c>
      <c r="G61" s="40">
        <f t="shared" si="7"/>
        <v>0</v>
      </c>
    </row>
    <row r="62" spans="2:7" ht="15" customHeight="1" thickBot="1" x14ac:dyDescent="0.3">
      <c r="B62" s="41" t="str">
        <f>Översikt!$B$4&amp;"."&amp;ROW()-ROW(Samf2)-1</f>
        <v>A 2.24</v>
      </c>
      <c r="C62" s="221"/>
      <c r="D62" s="42" t="str">
        <f t="shared" si="4"/>
        <v>Utanför planlagt område</v>
      </c>
      <c r="E62" s="43">
        <f t="shared" si="5"/>
        <v>0</v>
      </c>
      <c r="F62" s="43">
        <f t="shared" si="6"/>
        <v>0</v>
      </c>
      <c r="G62" s="43">
        <f t="shared" si="7"/>
        <v>0</v>
      </c>
    </row>
    <row r="63" spans="2:7" ht="15" customHeight="1" x14ac:dyDescent="0.25">
      <c r="B63" s="47" t="str">
        <f>Översikt!$B$4&amp;"."&amp;ROW()-ROW(Samf2)-1</f>
        <v>A 2.25</v>
      </c>
      <c r="C63" s="234" t="str">
        <f>VLOOKUP(B63,TblTid2,2,0)</f>
        <v>Fasadändring, med tekniskt samråd</v>
      </c>
      <c r="D63" s="48" t="str">
        <f t="shared" si="4"/>
        <v>Planenligt</v>
      </c>
      <c r="E63" s="49">
        <f t="shared" si="5"/>
        <v>0</v>
      </c>
      <c r="F63" s="49">
        <f t="shared" si="6"/>
        <v>0</v>
      </c>
      <c r="G63" s="49">
        <f t="shared" si="7"/>
        <v>0</v>
      </c>
    </row>
    <row r="64" spans="2:7" ht="15" customHeight="1" thickBot="1" x14ac:dyDescent="0.3">
      <c r="B64" s="50" t="str">
        <f>Översikt!$B$4&amp;"."&amp;ROW()-ROW(Samf2)-1</f>
        <v>A 2.26</v>
      </c>
      <c r="C64" s="236"/>
      <c r="D64" s="51" t="str">
        <f t="shared" si="4"/>
        <v>Avviker från detaljplan</v>
      </c>
      <c r="E64" s="52">
        <f t="shared" si="5"/>
        <v>0</v>
      </c>
      <c r="F64" s="52">
        <f t="shared" si="6"/>
        <v>0</v>
      </c>
      <c r="G64" s="52">
        <f t="shared" si="7"/>
        <v>0</v>
      </c>
    </row>
    <row r="65" spans="2:7" ht="15" customHeight="1" x14ac:dyDescent="0.25">
      <c r="B65" s="47" t="str">
        <f>Översikt!$B$4&amp;"."&amp;ROW()-ROW(Samf2)-1</f>
        <v>A 2.27</v>
      </c>
      <c r="C65" s="234" t="str">
        <f>VLOOKUP(B65,TblTid2,2,0)</f>
        <v>Fasadändring, utan tekniskt samråd</v>
      </c>
      <c r="D65" s="48" t="str">
        <f t="shared" si="4"/>
        <v>Planenligt</v>
      </c>
      <c r="E65" s="49">
        <f t="shared" si="5"/>
        <v>0</v>
      </c>
      <c r="F65" s="49">
        <f t="shared" si="6"/>
        <v>0</v>
      </c>
      <c r="G65" s="49">
        <f t="shared" si="7"/>
        <v>0</v>
      </c>
    </row>
    <row r="66" spans="2:7" ht="15" customHeight="1" thickBot="1" x14ac:dyDescent="0.3">
      <c r="B66" s="50" t="str">
        <f>Översikt!$B$4&amp;"."&amp;ROW()-ROW(Samf2)-1</f>
        <v>A 2.28</v>
      </c>
      <c r="C66" s="236"/>
      <c r="D66" s="51" t="str">
        <f t="shared" si="4"/>
        <v>Avviker från detaljplan</v>
      </c>
      <c r="E66" s="52">
        <f t="shared" si="5"/>
        <v>0</v>
      </c>
      <c r="F66" s="52">
        <f t="shared" si="6"/>
        <v>0</v>
      </c>
      <c r="G66" s="52">
        <f t="shared" si="7"/>
        <v>0</v>
      </c>
    </row>
    <row r="67" spans="2:7" ht="15" customHeight="1" x14ac:dyDescent="0.25">
      <c r="B67" s="47" t="str">
        <f>Översikt!$B$4&amp;"."&amp;ROW()-ROW(Samf2)-1</f>
        <v>A 2.29</v>
      </c>
      <c r="C67" s="234" t="str">
        <f>VLOOKUP(B67,TblTid2,2,0)</f>
        <v>All övrig ändring, med tekniskt samråd</v>
      </c>
      <c r="D67" s="48" t="str">
        <f t="shared" si="4"/>
        <v>Planenligt</v>
      </c>
      <c r="E67" s="49">
        <f t="shared" si="5"/>
        <v>0</v>
      </c>
      <c r="F67" s="49">
        <f t="shared" si="6"/>
        <v>0</v>
      </c>
      <c r="G67" s="49">
        <f t="shared" si="7"/>
        <v>0</v>
      </c>
    </row>
    <row r="68" spans="2:7" ht="15" customHeight="1" x14ac:dyDescent="0.25">
      <c r="B68" s="53" t="str">
        <f>Översikt!$B$4&amp;"."&amp;ROW()-ROW(Samf2)-1</f>
        <v>A 2.30</v>
      </c>
      <c r="C68" s="235"/>
      <c r="D68" s="54" t="str">
        <f t="shared" si="4"/>
        <v>Avviker från detaljplan</v>
      </c>
      <c r="E68" s="55">
        <f t="shared" si="5"/>
        <v>0</v>
      </c>
      <c r="F68" s="55">
        <f t="shared" si="6"/>
        <v>0</v>
      </c>
      <c r="G68" s="55">
        <f t="shared" si="7"/>
        <v>0</v>
      </c>
    </row>
    <row r="69" spans="2:7" ht="15" customHeight="1" thickBot="1" x14ac:dyDescent="0.3">
      <c r="B69" s="50" t="str">
        <f>Översikt!$B$4&amp;"."&amp;ROW()-ROW(Samf2)-1</f>
        <v>A 2.31</v>
      </c>
      <c r="C69" s="236"/>
      <c r="D69" s="51" t="str">
        <f t="shared" si="4"/>
        <v>Utanför planlagt område</v>
      </c>
      <c r="E69" s="52">
        <f t="shared" si="5"/>
        <v>0</v>
      </c>
      <c r="F69" s="52">
        <f t="shared" si="6"/>
        <v>0</v>
      </c>
      <c r="G69" s="52">
        <f t="shared" si="7"/>
        <v>0</v>
      </c>
    </row>
    <row r="70" spans="2:7" ht="15" customHeight="1" x14ac:dyDescent="0.25">
      <c r="B70" s="47" t="str">
        <f>Översikt!$B$4&amp;"."&amp;ROW()-ROW(Samf2)-1</f>
        <v>A 2.32</v>
      </c>
      <c r="C70" s="234" t="str">
        <f>VLOOKUP(B70,TblTid2,2,0)</f>
        <v>All övrig ändring, utan tekniskt samråd</v>
      </c>
      <c r="D70" s="48" t="str">
        <f t="shared" si="4"/>
        <v>Planenligt</v>
      </c>
      <c r="E70" s="49">
        <f t="shared" si="5"/>
        <v>0</v>
      </c>
      <c r="F70" s="49">
        <f t="shared" si="6"/>
        <v>0</v>
      </c>
      <c r="G70" s="49">
        <f t="shared" si="7"/>
        <v>0</v>
      </c>
    </row>
    <row r="71" spans="2:7" ht="15" customHeight="1" x14ac:dyDescent="0.25">
      <c r="B71" s="53" t="str">
        <f>Översikt!$B$4&amp;"."&amp;ROW()-ROW(Samf2)-1</f>
        <v>A 2.33</v>
      </c>
      <c r="C71" s="235"/>
      <c r="D71" s="54" t="str">
        <f t="shared" si="4"/>
        <v>Avviker från detaljplan</v>
      </c>
      <c r="E71" s="55">
        <f t="shared" si="5"/>
        <v>0</v>
      </c>
      <c r="F71" s="55">
        <f t="shared" si="6"/>
        <v>0</v>
      </c>
      <c r="G71" s="55">
        <f t="shared" si="7"/>
        <v>0</v>
      </c>
    </row>
    <row r="72" spans="2:7" ht="15" customHeight="1" thickBot="1" x14ac:dyDescent="0.3">
      <c r="B72" s="50" t="str">
        <f>Översikt!$B$4&amp;"."&amp;ROW()-ROW(Samf2)-1</f>
        <v>A 2.34</v>
      </c>
      <c r="C72" s="236"/>
      <c r="D72" s="51" t="str">
        <f t="shared" si="4"/>
        <v>Utanför planlagt område</v>
      </c>
      <c r="E72" s="52">
        <f t="shared" si="5"/>
        <v>0</v>
      </c>
      <c r="F72" s="52">
        <f t="shared" si="6"/>
        <v>0</v>
      </c>
      <c r="G72" s="52">
        <f t="shared" si="7"/>
        <v>0</v>
      </c>
    </row>
    <row r="74" spans="2:7" ht="27" customHeight="1" x14ac:dyDescent="0.25">
      <c r="B74" s="46" t="str">
        <f>Översikt!B$5</f>
        <v>A 3</v>
      </c>
      <c r="C74" s="208" t="str">
        <f>'3'!C3:R3</f>
        <v>Bygglov och teknisk kontroll för skyltar och ljusanordningar</v>
      </c>
      <c r="D74" s="208"/>
      <c r="E74" s="208"/>
      <c r="F74" s="208"/>
      <c r="G74" s="209"/>
    </row>
    <row r="75" spans="2:7" ht="36" x14ac:dyDescent="0.25">
      <c r="B75" s="210" t="s">
        <v>34</v>
      </c>
      <c r="C75" s="211"/>
      <c r="D75" s="212"/>
      <c r="E75" s="30" t="s">
        <v>35</v>
      </c>
      <c r="F75" s="30" t="s">
        <v>36</v>
      </c>
      <c r="G75" s="31" t="s">
        <v>37</v>
      </c>
    </row>
    <row r="76" spans="2:7" ht="28.5" customHeight="1" x14ac:dyDescent="0.25">
      <c r="B76" s="38" t="str">
        <f>Översikt!$B$5&amp;"."&amp;ROW()-ROW(Samf3)-1</f>
        <v>A 3.1</v>
      </c>
      <c r="C76" s="206" t="str">
        <f>VLOOKUP(B76,TblTid3,2,0)</f>
        <v xml:space="preserve">Sätta upp, flytta eller väsentligt ändra en skylt eller ljusanordning med liten omgivningspåverkan
</v>
      </c>
      <c r="D76" s="207"/>
      <c r="E76" s="40">
        <f>VLOOKUP($B76,TblTid3,7,0)</f>
        <v>0</v>
      </c>
      <c r="F76" s="40">
        <f>VLOOKUP($B76,TblTid3,15,0)</f>
        <v>0</v>
      </c>
      <c r="G76" s="40">
        <f>VLOOKUP($B76,TblTid3,17,0)</f>
        <v>0</v>
      </c>
    </row>
    <row r="77" spans="2:7" ht="30.75" customHeight="1" x14ac:dyDescent="0.25">
      <c r="B77" s="38" t="str">
        <f>Översikt!$B$5&amp;"."&amp;ROW()-ROW(Samf3)-1</f>
        <v>A 3.2</v>
      </c>
      <c r="C77" s="206" t="str">
        <f>VLOOKUP(B77,TblTid3,2,0)</f>
        <v xml:space="preserve">Sätta upp, flytta eller väsentligt ändra en skylt eller ljusanordning med stor omgivningspåverkan
</v>
      </c>
      <c r="D77" s="207"/>
      <c r="E77" s="40">
        <f>VLOOKUP($B77,TblTid3,7,0)</f>
        <v>0</v>
      </c>
      <c r="F77" s="40">
        <f>VLOOKUP($B77,TblTid3,15,0)</f>
        <v>0</v>
      </c>
      <c r="G77" s="40">
        <f>VLOOKUP($B77,TblTid3,17,0)</f>
        <v>0</v>
      </c>
    </row>
    <row r="78" spans="2:7" ht="41.25" customHeight="1" x14ac:dyDescent="0.25">
      <c r="B78" s="38" t="str">
        <f>Översikt!$B$5&amp;"."&amp;ROW()-ROW(Samf3)-1</f>
        <v>A 3.3</v>
      </c>
      <c r="C78" s="206" t="str">
        <f>VLOOKUP(B78,TblTid3,2,0)</f>
        <v xml:space="preserve">Ytterligare en skylt eller ljusanordning på samma fastighet, utöver den mest tidskrävande, i ansökningar som omfattar flera skyltar eller ljusanordningar
</v>
      </c>
      <c r="D78" s="207"/>
      <c r="E78" s="40">
        <f>VLOOKUP($B78,TblTid3,7,0)</f>
        <v>0</v>
      </c>
      <c r="F78" s="40">
        <f>VLOOKUP($B78,TblTid3,15,0)</f>
        <v>0</v>
      </c>
      <c r="G78" s="40">
        <f>VLOOKUP($B78,TblTid3,17,0)</f>
        <v>0</v>
      </c>
    </row>
    <row r="80" spans="2:7" ht="27" customHeight="1" x14ac:dyDescent="0.25">
      <c r="B80" s="46" t="str">
        <f>Översikt!B$6</f>
        <v>A 4</v>
      </c>
      <c r="C80" s="208" t="str">
        <f>'4'!C3</f>
        <v>Bygglov och teknisk kontroll för andra anläggningar än byggnader, del 1</v>
      </c>
      <c r="D80" s="208"/>
      <c r="E80" s="208"/>
      <c r="F80" s="208"/>
      <c r="G80" s="209"/>
    </row>
    <row r="81" spans="2:7" x14ac:dyDescent="0.25">
      <c r="B81" s="210" t="s">
        <v>34</v>
      </c>
      <c r="C81" s="211"/>
      <c r="D81" s="212"/>
      <c r="E81" s="56"/>
      <c r="F81" s="57"/>
      <c r="G81" s="58" t="s">
        <v>38</v>
      </c>
    </row>
    <row r="82" spans="2:7" ht="44.25" customHeight="1" x14ac:dyDescent="0.25">
      <c r="B82" s="38" t="str">
        <f>Översikt!$B$6&amp;"."&amp;ROW()-ROW(Samf4)-1</f>
        <v>A 4.1</v>
      </c>
      <c r="C82" s="206" t="str">
        <f t="shared" ref="C82:C88" si="8">VLOOKUP(B82,TblTid4,2,0)</f>
        <v>Anordnande, inrättande, uppförande, flytt eller väsentlig ändring av nöjesparker, djurparker, idrottsplatser, skidbackar med liftar, kabinbanor, campingplatser, skjutbanor, småbåtshamnar, friluftsbad, motorbanor och golfbanor</v>
      </c>
      <c r="D82" s="207"/>
      <c r="E82" s="45"/>
      <c r="F82" s="59"/>
      <c r="G82" s="60" t="str">
        <f t="shared" ref="G82:G88" si="9">VLOOKUP(B82,TblTid4,4,0)</f>
        <v>Timdebitering</v>
      </c>
    </row>
    <row r="83" spans="2:7" ht="26.25" customHeight="1" x14ac:dyDescent="0.25">
      <c r="B83" s="38" t="str">
        <f>Översikt!$B$6&amp;"."&amp;ROW()-ROW(Samf4)-1</f>
        <v>A 4.2</v>
      </c>
      <c r="C83" s="206" t="str">
        <f t="shared" si="8"/>
        <v>Anordnande, inrättande, uppförande, flytt eller väsentlig ändring av upplag och materialgårdar</v>
      </c>
      <c r="D83" s="207">
        <f t="shared" ref="D83:D88" si="10">VLOOKUP(B83,TblTid4,3,0)</f>
        <v>0</v>
      </c>
      <c r="E83" s="45"/>
      <c r="F83" s="59"/>
      <c r="G83" s="60" t="str">
        <f t="shared" si="9"/>
        <v>Timdebitering</v>
      </c>
    </row>
    <row r="84" spans="2:7" ht="27" customHeight="1" x14ac:dyDescent="0.25">
      <c r="B84" s="38" t="str">
        <f>Översikt!$B$6&amp;"."&amp;ROW()-ROW(Samf4)-1</f>
        <v>A 4.3</v>
      </c>
      <c r="C84" s="206" t="str">
        <f t="shared" si="8"/>
        <v>Anordnande, inrättande, uppförande, flytt eller väsentlig ändring av tunnlar och bergrum som inte är avsedda för väg, järnväg, tunnelbana eller gruvdrift</v>
      </c>
      <c r="D84" s="207">
        <f t="shared" si="10"/>
        <v>0</v>
      </c>
      <c r="E84" s="45"/>
      <c r="F84" s="59"/>
      <c r="G84" s="60" t="str">
        <f t="shared" si="9"/>
        <v>Timdebitering</v>
      </c>
    </row>
    <row r="85" spans="2:7" ht="44.25" customHeight="1" x14ac:dyDescent="0.25">
      <c r="B85" s="38" t="str">
        <f>Översikt!$B$6&amp;"."&amp;ROW()-ROW(Samf4)-1</f>
        <v>A 4.4</v>
      </c>
      <c r="C85" s="206" t="str">
        <f t="shared" si="8"/>
        <v>Anordnande, inrättande, uppförande, flytt eller väsentlig ändring av fasta cisterner och andra fasta anläggningar för kemiska produkter som är hälso- och miljöfarliga och för varor som kan medföra brand eller andra olyckshändelser</v>
      </c>
      <c r="D85" s="207">
        <f t="shared" si="10"/>
        <v>0</v>
      </c>
      <c r="E85" s="45"/>
      <c r="F85" s="59"/>
      <c r="G85" s="60" t="str">
        <f t="shared" si="9"/>
        <v>Timdebitering</v>
      </c>
    </row>
    <row r="86" spans="2:7" ht="27.75" customHeight="1" x14ac:dyDescent="0.25">
      <c r="B86" s="38" t="str">
        <f>Översikt!$B$6&amp;"."&amp;ROW()-ROW(Samf4)-1</f>
        <v>A 4.5</v>
      </c>
      <c r="C86" s="206" t="str">
        <f t="shared" si="8"/>
        <v>Anordnande, inrättande, uppförande, flytt eller väsentlig ändring av radio- eller telemaster eller torn</v>
      </c>
      <c r="D86" s="207">
        <f t="shared" si="10"/>
        <v>0</v>
      </c>
      <c r="E86" s="45"/>
      <c r="F86" s="59"/>
      <c r="G86" s="60" t="str">
        <f t="shared" si="9"/>
        <v>Timdebitering</v>
      </c>
    </row>
    <row r="87" spans="2:7" ht="50.25" customHeight="1" x14ac:dyDescent="0.25">
      <c r="B87" s="38" t="str">
        <f>Översikt!$B$6&amp;"."&amp;ROW()-ROW(Samf4)-1</f>
        <v>A 4.6</v>
      </c>
      <c r="C87" s="206" t="str">
        <f t="shared" si="8"/>
        <v>Anordnande, inrättande, uppförande, flytt eller väsentlig ändring av vindkraftverk som a) är högre än 20 meter över markytan b) placeras på ett avstånd från gränsen som är mindre än kraftverkets höjd över marken c) monteras fast på en byggnad, eller d) har en vindturbin med en diameter som är större än tre meter</v>
      </c>
      <c r="D87" s="207">
        <f t="shared" si="10"/>
        <v>0</v>
      </c>
      <c r="E87" s="45"/>
      <c r="F87" s="59"/>
      <c r="G87" s="60" t="str">
        <f t="shared" si="9"/>
        <v>Timdebitering</v>
      </c>
    </row>
    <row r="88" spans="2:7" ht="21" customHeight="1" x14ac:dyDescent="0.25">
      <c r="B88" s="38" t="str">
        <f>Översikt!$B$6&amp;"."&amp;ROW()-ROW(Samf4)-1</f>
        <v>A 4.7</v>
      </c>
      <c r="C88" s="206" t="str">
        <f t="shared" si="8"/>
        <v>Anordnande, inrättande, uppförande, flytt eller väsentlig ändring av begravningsplatser</v>
      </c>
      <c r="D88" s="207">
        <f t="shared" si="10"/>
        <v>0</v>
      </c>
      <c r="E88" s="45"/>
      <c r="F88" s="59"/>
      <c r="G88" s="60" t="str">
        <f t="shared" si="9"/>
        <v>Timdebitering</v>
      </c>
    </row>
    <row r="89" spans="2:7" x14ac:dyDescent="0.25">
      <c r="G89" s="26"/>
    </row>
    <row r="90" spans="2:7" ht="27" customHeight="1" x14ac:dyDescent="0.25">
      <c r="B90" s="46" t="str">
        <f>Översikt!B$7</f>
        <v>A 5</v>
      </c>
      <c r="C90" s="208" t="str">
        <f>'5'!C3</f>
        <v>Bygglov och teknisk kontroll för andra anläggningar än byggnader, del 2 (murar och plank, parkeringsplatser utomhus och transformatorstationer)</v>
      </c>
      <c r="D90" s="208"/>
      <c r="E90" s="208"/>
      <c r="F90" s="208"/>
      <c r="G90" s="209"/>
    </row>
    <row r="91" spans="2:7" ht="36.75" thickBot="1" x14ac:dyDescent="0.3">
      <c r="B91" s="210" t="s">
        <v>34</v>
      </c>
      <c r="C91" s="211"/>
      <c r="D91" s="212"/>
      <c r="E91" s="30" t="s">
        <v>35</v>
      </c>
      <c r="F91" s="30" t="s">
        <v>36</v>
      </c>
      <c r="G91" s="31" t="s">
        <v>37</v>
      </c>
    </row>
    <row r="92" spans="2:7" ht="17.100000000000001" customHeight="1" x14ac:dyDescent="0.25">
      <c r="B92" s="34" t="str">
        <f>Översikt!$B$7&amp;"."&amp;ROW()-ROW(Samf5)-1</f>
        <v>A 5.1</v>
      </c>
      <c r="C92" s="231" t="str">
        <f>VLOOKUP(B92,TblTid5,2,0)</f>
        <v>Anordnande, inrättande, uppförande, flytt eller väsentlig ändring av mur eller plank, med tekniskt samråd</v>
      </c>
      <c r="D92" s="61" t="str">
        <f t="shared" ref="D92:D106" si="11">VLOOKUP(B92,TblTid5,3,0)</f>
        <v>Planenligt</v>
      </c>
      <c r="E92" s="36">
        <f t="shared" ref="E92:E106" si="12">VLOOKUP($B92,TblTid5,8,0)</f>
        <v>0</v>
      </c>
      <c r="F92" s="36">
        <f t="shared" ref="F92:F106" si="13">VLOOKUP($B92,TblTid5,16,0)</f>
        <v>0</v>
      </c>
      <c r="G92" s="36">
        <f t="shared" ref="G92:G106" si="14">VLOOKUP($B92,TblTid5,18,0)</f>
        <v>0</v>
      </c>
    </row>
    <row r="93" spans="2:7" ht="17.100000000000001" customHeight="1" x14ac:dyDescent="0.25">
      <c r="B93" s="38" t="str">
        <f>Översikt!$B$7&amp;"."&amp;ROW()-ROW(Samf5)-1</f>
        <v>A 5.2</v>
      </c>
      <c r="C93" s="232"/>
      <c r="D93" s="62" t="str">
        <f t="shared" si="11"/>
        <v>Avviker från detaljplan</v>
      </c>
      <c r="E93" s="40">
        <f t="shared" si="12"/>
        <v>0</v>
      </c>
      <c r="F93" s="40">
        <f t="shared" si="13"/>
        <v>0</v>
      </c>
      <c r="G93" s="40">
        <f t="shared" si="14"/>
        <v>0</v>
      </c>
    </row>
    <row r="94" spans="2:7" ht="17.100000000000001" customHeight="1" thickBot="1" x14ac:dyDescent="0.3">
      <c r="B94" s="41" t="str">
        <f>Översikt!$B$7&amp;"."&amp;ROW()-ROW(Samf5)-1</f>
        <v>A 5.3</v>
      </c>
      <c r="C94" s="233"/>
      <c r="D94" s="63" t="str">
        <f t="shared" si="11"/>
        <v>Utanför planlagt område</v>
      </c>
      <c r="E94" s="43">
        <f t="shared" si="12"/>
        <v>0</v>
      </c>
      <c r="F94" s="43">
        <f t="shared" si="13"/>
        <v>0</v>
      </c>
      <c r="G94" s="43">
        <f t="shared" si="14"/>
        <v>0</v>
      </c>
    </row>
    <row r="95" spans="2:7" ht="17.100000000000001" customHeight="1" x14ac:dyDescent="0.25">
      <c r="B95" s="34" t="str">
        <f>Översikt!$B$7&amp;"."&amp;ROW()-ROW(Samf5)-1</f>
        <v>A 5.4</v>
      </c>
      <c r="C95" s="231" t="str">
        <f>VLOOKUP(B95,TblTid5,2,0)</f>
        <v>Anordnande, inrättande, uppförande, flytt eller väsentlig ändring av mur eller plank, utan tekniskt samråd</v>
      </c>
      <c r="D95" s="61" t="str">
        <f t="shared" si="11"/>
        <v>Planenligt</v>
      </c>
      <c r="E95" s="36">
        <f t="shared" si="12"/>
        <v>0</v>
      </c>
      <c r="F95" s="36">
        <f t="shared" si="13"/>
        <v>0</v>
      </c>
      <c r="G95" s="36">
        <f t="shared" si="14"/>
        <v>0</v>
      </c>
    </row>
    <row r="96" spans="2:7" ht="17.100000000000001" customHeight="1" x14ac:dyDescent="0.25">
      <c r="B96" s="38" t="str">
        <f>Översikt!$B$7&amp;"."&amp;ROW()-ROW(Samf5)-1</f>
        <v>A 5.5</v>
      </c>
      <c r="C96" s="232"/>
      <c r="D96" s="62" t="str">
        <f t="shared" si="11"/>
        <v>Avviker från detaljplan</v>
      </c>
      <c r="E96" s="40">
        <f t="shared" si="12"/>
        <v>0</v>
      </c>
      <c r="F96" s="40">
        <f t="shared" si="13"/>
        <v>0</v>
      </c>
      <c r="G96" s="40">
        <f t="shared" si="14"/>
        <v>0</v>
      </c>
    </row>
    <row r="97" spans="2:7" ht="17.100000000000001" customHeight="1" thickBot="1" x14ac:dyDescent="0.3">
      <c r="B97" s="41" t="str">
        <f>Översikt!$B$7&amp;"."&amp;ROW()-ROW(Samf5)-1</f>
        <v>A 5.6</v>
      </c>
      <c r="C97" s="233"/>
      <c r="D97" s="63" t="str">
        <f t="shared" si="11"/>
        <v>Utanför planlagt område</v>
      </c>
      <c r="E97" s="43">
        <f t="shared" si="12"/>
        <v>0</v>
      </c>
      <c r="F97" s="43">
        <f t="shared" si="13"/>
        <v>0</v>
      </c>
      <c r="G97" s="43">
        <f t="shared" si="14"/>
        <v>0</v>
      </c>
    </row>
    <row r="98" spans="2:7" ht="17.100000000000001" customHeight="1" x14ac:dyDescent="0.25">
      <c r="B98" s="34" t="str">
        <f>Översikt!$B$7&amp;"."&amp;ROW()-ROW(Samf5)-1</f>
        <v>A 5.7</v>
      </c>
      <c r="C98" s="231" t="str">
        <f>VLOOKUP(B98,TblTid5,2,0)</f>
        <v>Anordnande, inrättande, uppförande, flytt eller väsentlig ändring av parkeringsplatser utomhus, med tekniskt samråd</v>
      </c>
      <c r="D98" s="61" t="str">
        <f t="shared" si="11"/>
        <v>Planenligt</v>
      </c>
      <c r="E98" s="36">
        <f t="shared" si="12"/>
        <v>0</v>
      </c>
      <c r="F98" s="36">
        <f t="shared" si="13"/>
        <v>0</v>
      </c>
      <c r="G98" s="36">
        <f t="shared" si="14"/>
        <v>0</v>
      </c>
    </row>
    <row r="99" spans="2:7" ht="17.100000000000001" customHeight="1" x14ac:dyDescent="0.25">
      <c r="B99" s="38" t="str">
        <f>Översikt!$B$7&amp;"."&amp;ROW()-ROW(Samf5)-1</f>
        <v>A 5.8</v>
      </c>
      <c r="C99" s="232"/>
      <c r="D99" s="62" t="str">
        <f t="shared" si="11"/>
        <v>Avviker från detaljplan</v>
      </c>
      <c r="E99" s="40">
        <f t="shared" si="12"/>
        <v>0</v>
      </c>
      <c r="F99" s="40">
        <f t="shared" si="13"/>
        <v>0</v>
      </c>
      <c r="G99" s="40">
        <f t="shared" si="14"/>
        <v>0</v>
      </c>
    </row>
    <row r="100" spans="2:7" ht="17.100000000000001" customHeight="1" thickBot="1" x14ac:dyDescent="0.3">
      <c r="B100" s="41" t="str">
        <f>Översikt!$B$7&amp;"."&amp;ROW()-ROW(Samf5)-1</f>
        <v>A 5.9</v>
      </c>
      <c r="C100" s="233"/>
      <c r="D100" s="63" t="str">
        <f t="shared" si="11"/>
        <v>Utanför planlagt område</v>
      </c>
      <c r="E100" s="43">
        <f t="shared" si="12"/>
        <v>0</v>
      </c>
      <c r="F100" s="43">
        <f t="shared" si="13"/>
        <v>0</v>
      </c>
      <c r="G100" s="43">
        <f t="shared" si="14"/>
        <v>0</v>
      </c>
    </row>
    <row r="101" spans="2:7" ht="17.100000000000001" customHeight="1" x14ac:dyDescent="0.25">
      <c r="B101" s="34" t="str">
        <f>Översikt!$B$7&amp;"."&amp;ROW()-ROW(Samf5)-1</f>
        <v>A 5.10</v>
      </c>
      <c r="C101" s="231" t="str">
        <f>VLOOKUP(B101,TblTid5,2,0)</f>
        <v>Anordnande, inrättande, uppförande, flytt eller väsentlig ändring av parkeringsplatser utomhus, utan tekniskt samråd</v>
      </c>
      <c r="D101" s="61" t="str">
        <f t="shared" si="11"/>
        <v>Planenligt</v>
      </c>
      <c r="E101" s="36">
        <f t="shared" si="12"/>
        <v>0</v>
      </c>
      <c r="F101" s="36">
        <f t="shared" si="13"/>
        <v>0</v>
      </c>
      <c r="G101" s="36">
        <f t="shared" si="14"/>
        <v>0</v>
      </c>
    </row>
    <row r="102" spans="2:7" ht="17.100000000000001" customHeight="1" x14ac:dyDescent="0.25">
      <c r="B102" s="38" t="str">
        <f>Översikt!$B$7&amp;"."&amp;ROW()-ROW(Samf5)-1</f>
        <v>A 5.11</v>
      </c>
      <c r="C102" s="232"/>
      <c r="D102" s="62" t="str">
        <f t="shared" si="11"/>
        <v>Avviker från detaljplan</v>
      </c>
      <c r="E102" s="40">
        <f t="shared" si="12"/>
        <v>0</v>
      </c>
      <c r="F102" s="40">
        <f t="shared" si="13"/>
        <v>0</v>
      </c>
      <c r="G102" s="40">
        <f t="shared" si="14"/>
        <v>0</v>
      </c>
    </row>
    <row r="103" spans="2:7" ht="17.100000000000001" customHeight="1" thickBot="1" x14ac:dyDescent="0.3">
      <c r="B103" s="41" t="str">
        <f>Översikt!$B$7&amp;"."&amp;ROW()-ROW(Samf5)-1</f>
        <v>A 5.12</v>
      </c>
      <c r="C103" s="233"/>
      <c r="D103" s="63" t="str">
        <f t="shared" si="11"/>
        <v>Utanför planlagt område</v>
      </c>
      <c r="E103" s="43">
        <f t="shared" si="12"/>
        <v>0</v>
      </c>
      <c r="F103" s="43">
        <f t="shared" si="13"/>
        <v>0</v>
      </c>
      <c r="G103" s="43">
        <f t="shared" si="14"/>
        <v>0</v>
      </c>
    </row>
    <row r="104" spans="2:7" ht="17.100000000000001" customHeight="1" x14ac:dyDescent="0.25">
      <c r="B104" s="34" t="str">
        <f>Översikt!$B$7&amp;"."&amp;ROW()-ROW(Samf5)-1</f>
        <v>A 5.13</v>
      </c>
      <c r="C104" s="231" t="str">
        <f>VLOOKUP(B104,TblTid5,2,0)</f>
        <v>Anordnande, inrättande, uppförande, flytt eller väsentlig ändring av transformatorstation</v>
      </c>
      <c r="D104" s="61" t="str">
        <f t="shared" si="11"/>
        <v>Planenligt</v>
      </c>
      <c r="E104" s="36">
        <f t="shared" si="12"/>
        <v>0</v>
      </c>
      <c r="F104" s="36">
        <f t="shared" si="13"/>
        <v>0</v>
      </c>
      <c r="G104" s="36">
        <f t="shared" si="14"/>
        <v>0</v>
      </c>
    </row>
    <row r="105" spans="2:7" ht="17.100000000000001" customHeight="1" x14ac:dyDescent="0.25">
      <c r="B105" s="38" t="str">
        <f>Översikt!$B$7&amp;"."&amp;ROW()-ROW(Samf5)-1</f>
        <v>A 5.14</v>
      </c>
      <c r="C105" s="232"/>
      <c r="D105" s="62" t="str">
        <f t="shared" si="11"/>
        <v>Avviker från detaljplan</v>
      </c>
      <c r="E105" s="40">
        <f t="shared" si="12"/>
        <v>0</v>
      </c>
      <c r="F105" s="40">
        <f t="shared" si="13"/>
        <v>0</v>
      </c>
      <c r="G105" s="40">
        <f t="shared" si="14"/>
        <v>0</v>
      </c>
    </row>
    <row r="106" spans="2:7" ht="17.100000000000001" customHeight="1" thickBot="1" x14ac:dyDescent="0.3">
      <c r="B106" s="41" t="str">
        <f>Översikt!$B$7&amp;"."&amp;ROW()-ROW(Samf5)-1</f>
        <v>A 5.15</v>
      </c>
      <c r="C106" s="233"/>
      <c r="D106" s="63" t="str">
        <f t="shared" si="11"/>
        <v>Utanför planlagt område</v>
      </c>
      <c r="E106" s="43">
        <f t="shared" si="12"/>
        <v>0</v>
      </c>
      <c r="F106" s="43">
        <f t="shared" si="13"/>
        <v>0</v>
      </c>
      <c r="G106" s="43">
        <f t="shared" si="14"/>
        <v>0</v>
      </c>
    </row>
    <row r="108" spans="2:7" ht="27" customHeight="1" x14ac:dyDescent="0.25">
      <c r="B108" s="46" t="str">
        <f>Översikt!B$8</f>
        <v>A 6</v>
      </c>
      <c r="C108" s="208" t="str">
        <f>'6-7'!C3:I3</f>
        <v>Förlängning av tidsbegränsat bygglov</v>
      </c>
      <c r="D108" s="208"/>
      <c r="E108" s="208"/>
      <c r="F108" s="208"/>
      <c r="G108" s="209"/>
    </row>
    <row r="109" spans="2:7" x14ac:dyDescent="0.25">
      <c r="B109" s="210" t="s">
        <v>34</v>
      </c>
      <c r="C109" s="211"/>
      <c r="D109" s="212"/>
      <c r="E109" s="56"/>
      <c r="F109" s="57"/>
      <c r="G109" s="58" t="s">
        <v>38</v>
      </c>
    </row>
    <row r="110" spans="2:7" ht="15" customHeight="1" x14ac:dyDescent="0.25">
      <c r="B110" s="38" t="str">
        <f>Översikt!$B$8&amp;"."&amp;ROW()-ROW(Samf6)-1</f>
        <v>A 6.1</v>
      </c>
      <c r="C110" s="45" t="str">
        <f>VLOOKUP(B110,TblTid6,2,0)</f>
        <v xml:space="preserve">Förlängning av tidsbegränsat bygglov </v>
      </c>
      <c r="D110" s="64"/>
      <c r="E110" s="65"/>
      <c r="F110" s="27"/>
      <c r="G110" s="66">
        <f>VLOOKUP(B110,TblTid6,8,0)</f>
        <v>0</v>
      </c>
    </row>
    <row r="112" spans="2:7" ht="27" customHeight="1" x14ac:dyDescent="0.25">
      <c r="B112" s="46" t="str">
        <f>Översikt!B$9</f>
        <v>A 7</v>
      </c>
      <c r="C112" s="208" t="str">
        <f>'6-7'!C8:I8</f>
        <v>Förlängning av tidsbegränsat bygglov för ändamål av säsongskaraktär</v>
      </c>
      <c r="D112" s="208"/>
      <c r="E112" s="208"/>
      <c r="F112" s="208"/>
      <c r="G112" s="209"/>
    </row>
    <row r="113" spans="2:7" x14ac:dyDescent="0.25">
      <c r="B113" s="210" t="s">
        <v>34</v>
      </c>
      <c r="C113" s="211"/>
      <c r="D113" s="212"/>
      <c r="E113" s="56"/>
      <c r="F113" s="57"/>
      <c r="G113" s="58" t="s">
        <v>38</v>
      </c>
    </row>
    <row r="114" spans="2:7" ht="15" customHeight="1" x14ac:dyDescent="0.25">
      <c r="B114" s="38" t="str">
        <f>Översikt!$B$9&amp;"."&amp;ROW()-ROW(Samf7)-1</f>
        <v>A 7.1</v>
      </c>
      <c r="C114" s="206" t="str">
        <f>VLOOKUP(B114,TblTid7,2,0)</f>
        <v>Förlängning av tidsbegränsat bygglov för ändamål av säsongskaraktär</v>
      </c>
      <c r="D114" s="207"/>
      <c r="E114" s="45"/>
      <c r="F114" s="59"/>
      <c r="G114" s="66">
        <f>VLOOKUP(B114,TblTid7,8,0)</f>
        <v>0</v>
      </c>
    </row>
    <row r="116" spans="2:7" ht="27" customHeight="1" x14ac:dyDescent="0.25">
      <c r="B116" s="46" t="str">
        <f>Översikt!B$10</f>
        <v>A 8</v>
      </c>
      <c r="C116" s="208" t="str">
        <f>'8'!C3:N3</f>
        <v>Anmälningspliktiga åtgärder</v>
      </c>
      <c r="D116" s="208"/>
      <c r="E116" s="208"/>
      <c r="F116" s="208"/>
      <c r="G116" s="209"/>
    </row>
    <row r="117" spans="2:7" ht="12.75" thickBot="1" x14ac:dyDescent="0.3">
      <c r="B117" s="210" t="s">
        <v>34</v>
      </c>
      <c r="C117" s="211"/>
      <c r="D117" s="212"/>
      <c r="E117" s="56"/>
      <c r="F117" s="57"/>
      <c r="G117" s="58" t="s">
        <v>38</v>
      </c>
    </row>
    <row r="118" spans="2:7" ht="12" customHeight="1" x14ac:dyDescent="0.25">
      <c r="B118" s="67" t="str">
        <f>Översikt!$B$10&amp;"."&amp;ROW()-ROW(Samf8)-1</f>
        <v>A 8.1</v>
      </c>
      <c r="C118" s="227" t="str">
        <f t="shared" ref="C118:C130" si="15">VLOOKUP(B118,TblTid8,2,0)</f>
        <v xml:space="preserve">Rivning av byggnad eller en del av byggnad, med tekniskt samråd
</v>
      </c>
      <c r="D118" s="228"/>
      <c r="E118" s="68"/>
      <c r="F118" s="69"/>
      <c r="G118" s="70">
        <f t="shared" ref="G118:G130" si="16">VLOOKUP(B118,TblTid8,13,0)</f>
        <v>0</v>
      </c>
    </row>
    <row r="119" spans="2:7" ht="15" customHeight="1" thickBot="1" x14ac:dyDescent="0.3">
      <c r="B119" s="71" t="str">
        <f>Översikt!$B$10&amp;"."&amp;ROW()-ROW(Samf8)-1</f>
        <v>A 8.2</v>
      </c>
      <c r="C119" s="225" t="str">
        <f t="shared" si="15"/>
        <v xml:space="preserve">Rivning av byggnad eller del av en byggnad, utan tekniskt samråd
</v>
      </c>
      <c r="D119" s="226"/>
      <c r="E119" s="72"/>
      <c r="F119" s="73"/>
      <c r="G119" s="74">
        <f t="shared" si="16"/>
        <v>0</v>
      </c>
    </row>
    <row r="120" spans="2:7" ht="30" customHeight="1" x14ac:dyDescent="0.25">
      <c r="B120" s="67" t="str">
        <f>Översikt!$B$10&amp;"."&amp;ROW()-ROW(Samf8)-1</f>
        <v>A 8.3</v>
      </c>
      <c r="C120" s="227" t="str">
        <f>VLOOKUP(B120,TblTid8,2,0)</f>
        <v xml:space="preserve">Nybyggnad eller tillbyggnad som enligt 9 kap. 7 § PBL har undantagits från krav på bygglov, med tekniskt samråd
</v>
      </c>
      <c r="D120" s="228"/>
      <c r="E120" s="68"/>
      <c r="F120" s="69"/>
      <c r="G120" s="70">
        <f t="shared" si="16"/>
        <v>0</v>
      </c>
    </row>
    <row r="121" spans="2:7" ht="29.25" customHeight="1" thickBot="1" x14ac:dyDescent="0.3">
      <c r="B121" s="71" t="str">
        <f>Översikt!$B$10&amp;"."&amp;ROW()-ROW(Samf8)-1</f>
        <v>A 8.4</v>
      </c>
      <c r="C121" s="225" t="str">
        <f t="shared" si="15"/>
        <v xml:space="preserve">Nybyggnad eller tillbyggnad som enligt 9 kap. 7 § PBL har undantagits från krav på bygglov, utan tekniskt samråd
</v>
      </c>
      <c r="D121" s="226"/>
      <c r="E121" s="72"/>
      <c r="F121" s="73"/>
      <c r="G121" s="74">
        <f t="shared" si="16"/>
        <v>0</v>
      </c>
    </row>
    <row r="122" spans="2:7" ht="39.75" customHeight="1" x14ac:dyDescent="0.25">
      <c r="B122" s="75" t="str">
        <f>Översikt!$B$10&amp;"."&amp;ROW()-ROW(Samf8)-1</f>
        <v>A 8.5</v>
      </c>
      <c r="C122" s="229" t="str">
        <f t="shared" si="15"/>
        <v xml:space="preserve">Ändring av en byggnad, om ändringen innebär att konstruktionen av byggnadens bärande delar berörs eller byggnadens planlösning påverkas avsevärt, med tekniskt samråd
</v>
      </c>
      <c r="D122" s="230"/>
      <c r="E122" s="76"/>
      <c r="F122" s="77"/>
      <c r="G122" s="78">
        <f t="shared" si="16"/>
        <v>0</v>
      </c>
    </row>
    <row r="123" spans="2:7" ht="39.75" customHeight="1" thickBot="1" x14ac:dyDescent="0.3">
      <c r="B123" s="38" t="str">
        <f>Översikt!$B$10&amp;"."&amp;ROW()-ROW(Samf8)-1</f>
        <v>A 8.6</v>
      </c>
      <c r="C123" s="206" t="str">
        <f t="shared" si="15"/>
        <v xml:space="preserve">Ändring av en byggnad, om ändringen innebär att konstruktionen av byggnadens bärande delar berörs eller byggnadens planlösning påverkas avsevärt, utan tekniskt samråd
</v>
      </c>
      <c r="D123" s="207"/>
      <c r="E123" s="45"/>
      <c r="F123" s="59"/>
      <c r="G123" s="66">
        <f t="shared" si="16"/>
        <v>0</v>
      </c>
    </row>
    <row r="124" spans="2:7" ht="15" customHeight="1" x14ac:dyDescent="0.25">
      <c r="B124" s="67" t="str">
        <f>Översikt!$B$10&amp;"."&amp;ROW()-ROW(Samf8)-1</f>
        <v>A 8.7</v>
      </c>
      <c r="C124" s="227" t="str">
        <f t="shared" si="15"/>
        <v xml:space="preserve">Installation eller väsentlig ändring av hiss, med tekniskt samråd
</v>
      </c>
      <c r="D124" s="228"/>
      <c r="E124" s="68"/>
      <c r="F124" s="69"/>
      <c r="G124" s="70">
        <f t="shared" si="16"/>
        <v>0</v>
      </c>
    </row>
    <row r="125" spans="2:7" ht="15" customHeight="1" thickBot="1" x14ac:dyDescent="0.3">
      <c r="B125" s="71" t="str">
        <f>Översikt!$B$10&amp;"."&amp;ROW()-ROW(Samf8)-1</f>
        <v>A 8.8</v>
      </c>
      <c r="C125" s="225" t="str">
        <f t="shared" si="15"/>
        <v xml:space="preserve">Installation eller väsentlig ändring av hiss, utan tekniskt samråd
</v>
      </c>
      <c r="D125" s="226"/>
      <c r="E125" s="72"/>
      <c r="F125" s="73"/>
      <c r="G125" s="74">
        <f t="shared" si="16"/>
        <v>0</v>
      </c>
    </row>
    <row r="126" spans="2:7" ht="25.15" customHeight="1" x14ac:dyDescent="0.25">
      <c r="B126" s="38" t="str">
        <f>Översikt!$B$10&amp;"."&amp;ROW()-ROW(Samf8)-1</f>
        <v>A 8.9</v>
      </c>
      <c r="C126" s="206" t="str">
        <f t="shared" si="15"/>
        <v xml:space="preserve">Installation eller väsentlig ändring av eldstad eller rökkanal, med tekniskt samråd
</v>
      </c>
      <c r="D126" s="207"/>
      <c r="E126" s="45"/>
      <c r="F126" s="59"/>
      <c r="G126" s="66">
        <f t="shared" si="16"/>
        <v>0</v>
      </c>
    </row>
    <row r="127" spans="2:7" ht="27.75" customHeight="1" thickBot="1" x14ac:dyDescent="0.3">
      <c r="B127" s="38" t="str">
        <f>Översikt!$B$10&amp;"."&amp;ROW()-ROW(Samf8)-1</f>
        <v>A 8.10</v>
      </c>
      <c r="C127" s="206" t="str">
        <f t="shared" si="15"/>
        <v xml:space="preserve">Installation eller väsentlig ändring av eldstad eller rökkanal, utan tekniskt samråd
</v>
      </c>
      <c r="D127" s="207"/>
      <c r="E127" s="45"/>
      <c r="F127" s="59"/>
      <c r="G127" s="66">
        <f t="shared" si="16"/>
        <v>0</v>
      </c>
    </row>
    <row r="128" spans="2:7" ht="27.75" customHeight="1" x14ac:dyDescent="0.25">
      <c r="B128" s="67" t="str">
        <f>Översikt!$B$10&amp;"."&amp;ROW()-ROW(Samf8)-1</f>
        <v>A 8.11</v>
      </c>
      <c r="C128" s="227" t="str">
        <f t="shared" si="15"/>
        <v xml:space="preserve">Installation eller väsentlig ändring av anordning för ventilation, med tekniskt samråd
</v>
      </c>
      <c r="D128" s="228"/>
      <c r="E128" s="68"/>
      <c r="F128" s="69"/>
      <c r="G128" s="70">
        <f t="shared" si="16"/>
        <v>0</v>
      </c>
    </row>
    <row r="129" spans="2:7" ht="28.5" customHeight="1" thickBot="1" x14ac:dyDescent="0.3">
      <c r="B129" s="71" t="str">
        <f>Översikt!$B$10&amp;"."&amp;ROW()-ROW(Samf8)-1</f>
        <v>A 8.12</v>
      </c>
      <c r="C129" s="225" t="str">
        <f t="shared" si="15"/>
        <v xml:space="preserve">Installation eller väsentlig ändring av anordning för ventilation, utan tekniskt samråd
</v>
      </c>
      <c r="D129" s="226"/>
      <c r="E129" s="72"/>
      <c r="F129" s="73"/>
      <c r="G129" s="74">
        <f t="shared" si="16"/>
        <v>0</v>
      </c>
    </row>
    <row r="130" spans="2:7" ht="30" customHeight="1" x14ac:dyDescent="0.25">
      <c r="B130" s="38" t="str">
        <f>Översikt!$B$10&amp;"."&amp;ROW()-ROW(Samf8)-1</f>
        <v>A 8.13</v>
      </c>
      <c r="C130" s="206" t="str">
        <f t="shared" si="15"/>
        <v xml:space="preserve">Installation eller väsentlig ändring av anläggning för vattenförsörjning eller avlopp i en byggnad eller inom en tomt, med tekniskt samråd
</v>
      </c>
      <c r="D130" s="207"/>
      <c r="E130" s="45"/>
      <c r="F130" s="59"/>
      <c r="G130" s="66">
        <f t="shared" si="16"/>
        <v>0</v>
      </c>
    </row>
    <row r="131" spans="2:7" ht="30" customHeight="1" thickBot="1" x14ac:dyDescent="0.3">
      <c r="B131" s="38" t="str">
        <f>Översikt!$B$10&amp;"."&amp;ROW()-ROW(Samf8)-1</f>
        <v>A 8.14</v>
      </c>
      <c r="C131" s="206" t="str">
        <f t="shared" ref="C131:C137" si="17">VLOOKUP(B131,TblTid8,2,0)</f>
        <v xml:space="preserve">Installation eller väsentlig ändring av en anläggning för vattenförsörjning eller avlopp i en byggnad eller inom en tomt, utan tekniskt samråd
</v>
      </c>
      <c r="D131" s="207"/>
      <c r="E131" s="45"/>
      <c r="F131" s="59"/>
      <c r="G131" s="66">
        <f t="shared" ref="G131:G143" si="18">VLOOKUP(B131,TblTid8,13,0)</f>
        <v>0</v>
      </c>
    </row>
    <row r="132" spans="2:7" ht="30" customHeight="1" x14ac:dyDescent="0.25">
      <c r="B132" s="67" t="str">
        <f>Översikt!$B$10&amp;"."&amp;ROW()-ROW(Samf8)-1</f>
        <v>A 8.15</v>
      </c>
      <c r="C132" s="227" t="str">
        <f>VLOOKUP(B132,TblTid8,2,0)</f>
        <v xml:space="preserve">Ändring av byggnad som väsentligt påverkar brandskyddet i byggnaden, med tekniskt samråd
</v>
      </c>
      <c r="D132" s="228"/>
      <c r="E132" s="68"/>
      <c r="F132" s="69"/>
      <c r="G132" s="70">
        <f t="shared" si="18"/>
        <v>0</v>
      </c>
    </row>
    <row r="133" spans="2:7" ht="28.5" customHeight="1" thickBot="1" x14ac:dyDescent="0.3">
      <c r="B133" s="71" t="str">
        <f>Översikt!$B$10&amp;"."&amp;ROW()-ROW(Samf8)-1</f>
        <v>A 8.16</v>
      </c>
      <c r="C133" s="225" t="str">
        <f t="shared" si="17"/>
        <v xml:space="preserve">Ändring av byggnad som väsentligt påverkar brandskyddet i byggnaden, utan tekniskt samråd
</v>
      </c>
      <c r="D133" s="226"/>
      <c r="E133" s="72"/>
      <c r="F133" s="73"/>
      <c r="G133" s="74">
        <f t="shared" si="18"/>
        <v>0</v>
      </c>
    </row>
    <row r="134" spans="2:7" ht="53.25" customHeight="1" x14ac:dyDescent="0.25">
      <c r="B134" s="38" t="str">
        <f>Översikt!$B$10&amp;"."&amp;ROW()-ROW(Samf8)-1</f>
        <v>A 8.17</v>
      </c>
      <c r="C134" s="206" t="str">
        <f t="shared" si="17"/>
        <v xml:space="preserve">Underhåll av sådant byggnadsverk med särskilt bevarandevärde som omfattas av skyddsbestämmelser som har beslutats med stöd av 4 kap. 16 § eller 42 § första stycket 5 c PBL eller motsvarande äldre föreskrifter, med tekniskt samråd
</v>
      </c>
      <c r="D134" s="207"/>
      <c r="E134" s="45"/>
      <c r="F134" s="59"/>
      <c r="G134" s="66">
        <f t="shared" si="18"/>
        <v>0</v>
      </c>
    </row>
    <row r="135" spans="2:7" ht="51" customHeight="1" thickBot="1" x14ac:dyDescent="0.3">
      <c r="B135" s="38" t="str">
        <f>Översikt!$B$10&amp;"."&amp;ROW()-ROW(Samf8)-1</f>
        <v>A 8.18</v>
      </c>
      <c r="C135" s="206" t="str">
        <f t="shared" si="17"/>
        <v xml:space="preserve">Underhåll av sådant byggnadsverk med särskilt bevarandevärde som omfattas av skyddsbestämmelser som har beslutats med stöd av 4 kap. 16 § eller 42 § första stycket 5 c PBL eller motsvarande äldre föreskrifter, utan tekniskt samråd
</v>
      </c>
      <c r="D135" s="207"/>
      <c r="E135" s="45"/>
      <c r="F135" s="59"/>
      <c r="G135" s="66">
        <f t="shared" si="18"/>
        <v>0</v>
      </c>
    </row>
    <row r="136" spans="2:7" ht="26.25" customHeight="1" x14ac:dyDescent="0.25">
      <c r="B136" s="67" t="str">
        <f>Översikt!$B$10&amp;"."&amp;ROW()-ROW(Samf8)-1</f>
        <v>A 8.19</v>
      </c>
      <c r="C136" s="227" t="str">
        <f t="shared" si="17"/>
        <v xml:space="preserve">Nybyggnad eller väsentlig ändring av ett vindkraftverk, med tekniskt samråd
</v>
      </c>
      <c r="D136" s="228"/>
      <c r="E136" s="68"/>
      <c r="F136" s="69"/>
      <c r="G136" s="70">
        <f t="shared" si="18"/>
        <v>0</v>
      </c>
    </row>
    <row r="137" spans="2:7" ht="26.25" customHeight="1" thickBot="1" x14ac:dyDescent="0.3">
      <c r="B137" s="71" t="str">
        <f>Översikt!$B$10&amp;"."&amp;ROW()-ROW(Samf8)-1</f>
        <v>A 8.20</v>
      </c>
      <c r="C137" s="225" t="str">
        <f t="shared" si="17"/>
        <v xml:space="preserve">Nybyggnad eller väsentlig ändring av ett vindkraftverk, utan tekniskt samråd
</v>
      </c>
      <c r="D137" s="226"/>
      <c r="E137" s="72"/>
      <c r="F137" s="73"/>
      <c r="G137" s="74">
        <f t="shared" si="18"/>
        <v>0</v>
      </c>
    </row>
    <row r="138" spans="2:7" ht="27.75" customHeight="1" x14ac:dyDescent="0.25">
      <c r="B138" s="38" t="str">
        <f>Översikt!$B$10&amp;"."&amp;ROW()-ROW(Samf8)-1</f>
        <v>A 8.21</v>
      </c>
      <c r="C138" s="206" t="str">
        <f t="shared" ref="C138:C143" si="19">VLOOKUP(B138,TblTid8,2,0)</f>
        <v xml:space="preserve">Uppförande eller tillbyggnad av sådan komplementbyggnad som avses i 9 kap. 4 a § PBL, med tekniskt samråd (attefallshus i form av komplementbyggnad)
</v>
      </c>
      <c r="D138" s="207"/>
      <c r="E138" s="45"/>
      <c r="F138" s="59"/>
      <c r="G138" s="66">
        <f t="shared" si="18"/>
        <v>0</v>
      </c>
    </row>
    <row r="139" spans="2:7" ht="28.5" customHeight="1" thickBot="1" x14ac:dyDescent="0.3">
      <c r="B139" s="38" t="str">
        <f>Översikt!$B$10&amp;"."&amp;ROW()-ROW(Samf8)-1</f>
        <v>A 8.22</v>
      </c>
      <c r="C139" s="206" t="str">
        <f t="shared" si="19"/>
        <v xml:space="preserve">Uppförande eller tillbyggnad av sådan komplementbyggnad som avses i 9 kap. 4 a § PBL, utan tekniskt samråd (attefallshus i form av komplementbyggnad)
</v>
      </c>
      <c r="D139" s="207"/>
      <c r="E139" s="45"/>
      <c r="F139" s="59"/>
      <c r="G139" s="66">
        <f t="shared" si="18"/>
        <v>0</v>
      </c>
    </row>
    <row r="140" spans="2:7" ht="42" customHeight="1" x14ac:dyDescent="0.25">
      <c r="B140" s="67" t="str">
        <f>Översikt!$B$10&amp;"."&amp;ROW()-ROW(Samf8)-1</f>
        <v>A 8.23</v>
      </c>
      <c r="C140" s="227" t="str">
        <f t="shared" si="19"/>
        <v xml:space="preserve">Uppförande eller tillbyggnad av sådant komplementbostadshus som avses i 9 kap. 4 a § PBL, med tekniskt samråd (attefallshus i form av komplementbostadshus)
</v>
      </c>
      <c r="D140" s="228"/>
      <c r="E140" s="68"/>
      <c r="F140" s="69"/>
      <c r="G140" s="70">
        <f t="shared" si="18"/>
        <v>0</v>
      </c>
    </row>
    <row r="141" spans="2:7" ht="42" customHeight="1" thickBot="1" x14ac:dyDescent="0.3">
      <c r="B141" s="71" t="str">
        <f>Översikt!$B$10&amp;"."&amp;ROW()-ROW(Samf8)-1</f>
        <v>A 8.24</v>
      </c>
      <c r="C141" s="225" t="str">
        <f t="shared" si="19"/>
        <v xml:space="preserve">Uppförande eller tillbyggnad av sådant komplementbostadshus som avses i 9 kap. 4 a § PBL, utan tekniskt samråd (attefallshus i form av komplementbostadshus)
</v>
      </c>
      <c r="D141" s="226"/>
      <c r="E141" s="72"/>
      <c r="F141" s="73"/>
      <c r="G141" s="74">
        <f t="shared" si="18"/>
        <v>0</v>
      </c>
    </row>
    <row r="142" spans="2:7" ht="51" customHeight="1" x14ac:dyDescent="0.25">
      <c r="B142" s="67" t="str">
        <f>Översikt!$B$10&amp;"."&amp;ROW()-ROW(Samf8)-1</f>
        <v>A 8.25</v>
      </c>
      <c r="C142" s="227" t="str">
        <f t="shared" si="19"/>
        <v xml:space="preserve">Ändring av sådan komplementbyggnad som avses i 9 kap. 4 a § PBL så att den blir ett sådant komplementbostadshus som avses i 9 kap. 4 a § PBL, med tekniskt samråd (ändring av attefallshus i form av komplementbyggnad till attefallshus i form av komplementbostadshus)
</v>
      </c>
      <c r="D142" s="228"/>
      <c r="E142" s="68"/>
      <c r="F142" s="69"/>
      <c r="G142" s="70">
        <f t="shared" si="18"/>
        <v>0</v>
      </c>
    </row>
    <row r="143" spans="2:7" ht="51" customHeight="1" thickBot="1" x14ac:dyDescent="0.3">
      <c r="B143" s="79" t="str">
        <f>Översikt!$B$10&amp;"."&amp;ROW()-ROW(Samf8)-1</f>
        <v>A 8.26</v>
      </c>
      <c r="C143" s="223" t="str">
        <f t="shared" si="19"/>
        <v xml:space="preserve">Ändring av sådan komplementbyggnad som avses i 9 kap. 4 a § PBL så att den blir ett sådant komplementbostadshus som avses i 9 kap. 4 a § PBL, utan tekniskt samråd (ändring av attefallshus i form av komplementbyggnad till attefallshus i form av komplementbostadshus)
</v>
      </c>
      <c r="D143" s="224"/>
      <c r="E143" s="80"/>
      <c r="F143" s="81"/>
      <c r="G143" s="82">
        <f t="shared" si="18"/>
        <v>0</v>
      </c>
    </row>
    <row r="144" spans="2:7" ht="26.25" customHeight="1" x14ac:dyDescent="0.25">
      <c r="B144" s="34" t="str">
        <f>Översikt!$B$10&amp;"."&amp;ROW()-ROW(Samf8)-1</f>
        <v>A 8.27</v>
      </c>
      <c r="C144" s="215" t="str">
        <f t="shared" ref="C144:C149" si="20">VLOOKUP(B144,TblTid8,2,0)</f>
        <v xml:space="preserve">Göra sådan anmälningspliktig tillbyggnad som avses i 9 kap. 4 b  § 1 st. 1 PBL, med tekniskt samråd (attefallstillbyggnad)
</v>
      </c>
      <c r="D144" s="216"/>
      <c r="E144" s="83"/>
      <c r="F144" s="84"/>
      <c r="G144" s="85">
        <f t="shared" ref="G144:G149" si="21">VLOOKUP(B144,TblTid8,13,0)</f>
        <v>0</v>
      </c>
    </row>
    <row r="145" spans="2:7" ht="26.25" customHeight="1" thickBot="1" x14ac:dyDescent="0.3">
      <c r="B145" s="79" t="str">
        <f>Översikt!$B$10&amp;"."&amp;ROW()-ROW(Samf8)-1</f>
        <v>A 8.28</v>
      </c>
      <c r="C145" s="223" t="str">
        <f t="shared" si="20"/>
        <v xml:space="preserve">Göra sådan anmälningspliktig tillbyggnad som avses i 9 kap. 4 b § 1 st 1 PBL, utan tekniskt samråd (attefallstillbyggnad)
</v>
      </c>
      <c r="D145" s="224"/>
      <c r="E145" s="80"/>
      <c r="F145" s="81"/>
      <c r="G145" s="82">
        <f t="shared" si="21"/>
        <v>0</v>
      </c>
    </row>
    <row r="146" spans="2:7" ht="26.25" customHeight="1" x14ac:dyDescent="0.25">
      <c r="B146" s="34" t="str">
        <f>Översikt!$B$10&amp;"."&amp;ROW()-ROW(Samf8)-1</f>
        <v>A 8.29</v>
      </c>
      <c r="C146" s="215" t="str">
        <f t="shared" si="20"/>
        <v xml:space="preserve">Bygga sådan anmälningspliktig takkupa som avses i 9 kap. 4 b  § 1 st. 2 PBL, med tekniskt samråd (attefallstakkupa)
</v>
      </c>
      <c r="D146" s="216"/>
      <c r="E146" s="83"/>
      <c r="F146" s="84"/>
      <c r="G146" s="85">
        <f t="shared" si="21"/>
        <v>0</v>
      </c>
    </row>
    <row r="147" spans="2:7" ht="26.25" customHeight="1" thickBot="1" x14ac:dyDescent="0.3">
      <c r="B147" s="79" t="str">
        <f>Översikt!$B$10&amp;"."&amp;ROW()-ROW(Samf8)-1</f>
        <v>A 8.30</v>
      </c>
      <c r="C147" s="223" t="str">
        <f t="shared" si="20"/>
        <v xml:space="preserve">Bygga sådan anmälningspliktig takkupa som avses i 9 kap. 4 b § 1 st. 2 PBL, utan tekniskt samråd (attefallstakkupa)
</v>
      </c>
      <c r="D147" s="224"/>
      <c r="E147" s="80"/>
      <c r="F147" s="81"/>
      <c r="G147" s="82">
        <f t="shared" si="21"/>
        <v>0</v>
      </c>
    </row>
    <row r="148" spans="2:7" ht="28.5" customHeight="1" x14ac:dyDescent="0.25">
      <c r="B148" s="34" t="str">
        <f>Översikt!$B$10&amp;"."&amp;ROW()-ROW(Samf8)-1</f>
        <v>A 8.31</v>
      </c>
      <c r="C148" s="215" t="str">
        <f t="shared" si="20"/>
        <v xml:space="preserve">Sådan anmälningspliktig inredning av ytterligare en bostad som avses i 9 kap. 4 c § PBL, med tekniskt samråd
</v>
      </c>
      <c r="D148" s="216"/>
      <c r="E148" s="83"/>
      <c r="F148" s="84"/>
      <c r="G148" s="85">
        <f t="shared" si="21"/>
        <v>0</v>
      </c>
    </row>
    <row r="149" spans="2:7" ht="28.5" customHeight="1" thickBot="1" x14ac:dyDescent="0.3">
      <c r="B149" s="79" t="str">
        <f>Översikt!$B$10&amp;"."&amp;ROW()-ROW(Samf8)-1</f>
        <v>A 8.32</v>
      </c>
      <c r="C149" s="223" t="str">
        <f t="shared" si="20"/>
        <v xml:space="preserve">Sådan anmälningspliktig inredning av ytterligare en bostad som avses i 9 kap. 4 c § PBL, utan tekniskt samråd
</v>
      </c>
      <c r="D149" s="224"/>
      <c r="E149" s="45"/>
      <c r="F149" s="59"/>
      <c r="G149" s="66">
        <f t="shared" si="21"/>
        <v>0</v>
      </c>
    </row>
    <row r="150" spans="2:7" x14ac:dyDescent="0.25">
      <c r="G150" s="26"/>
    </row>
    <row r="151" spans="2:7" ht="27" customHeight="1" x14ac:dyDescent="0.25">
      <c r="B151" s="46" t="str">
        <f>Översikt!B$11</f>
        <v>A 9</v>
      </c>
      <c r="C151" s="208" t="str">
        <f>'9-10'!C3</f>
        <v>Marklov och teknisk kontroll för marklovpliktiga åtgärder</v>
      </c>
      <c r="D151" s="208"/>
      <c r="E151" s="208"/>
      <c r="F151" s="208"/>
      <c r="G151" s="209"/>
    </row>
    <row r="152" spans="2:7" ht="36" x14ac:dyDescent="0.25">
      <c r="B152" s="210" t="s">
        <v>34</v>
      </c>
      <c r="C152" s="211"/>
      <c r="D152" s="212"/>
      <c r="E152" s="30" t="s">
        <v>35</v>
      </c>
      <c r="F152" s="30" t="s">
        <v>36</v>
      </c>
      <c r="G152" s="31" t="s">
        <v>37</v>
      </c>
    </row>
    <row r="153" spans="2:7" ht="15" customHeight="1" x14ac:dyDescent="0.25">
      <c r="B153" s="38" t="str">
        <f>Översikt!$B$11&amp;"."&amp;ROW()-ROW(Samf9)-1</f>
        <v>A 9.1</v>
      </c>
      <c r="C153" s="206" t="str">
        <f>VLOOKUP(B153,TblTid9,2,0)</f>
        <v xml:space="preserve">Marklovpliktig åtgärd, med tekniskt samråd
</v>
      </c>
      <c r="D153" s="207"/>
      <c r="E153" s="40">
        <f>VLOOKUP($B153,TblTid9,7,0)</f>
        <v>0</v>
      </c>
      <c r="F153" s="40">
        <f>VLOOKUP($B153,TblTid9,15,0)</f>
        <v>0</v>
      </c>
      <c r="G153" s="40">
        <f>VLOOKUP($B153,TblTid9,17,0)</f>
        <v>0</v>
      </c>
    </row>
    <row r="154" spans="2:7" ht="15" customHeight="1" x14ac:dyDescent="0.25">
      <c r="B154" s="38" t="str">
        <f>Översikt!$B$11&amp;"."&amp;ROW()-ROW(Samf9)-1</f>
        <v>A 9.2</v>
      </c>
      <c r="C154" s="206" t="str">
        <f>VLOOKUP(B154,TblTid9,2,0)</f>
        <v xml:space="preserve">Marklovpliktig åtgärd, utan tekniskt samråd
</v>
      </c>
      <c r="D154" s="207"/>
      <c r="E154" s="40">
        <f>VLOOKUP($B154,TblTid9,7,0)</f>
        <v>0</v>
      </c>
      <c r="F154" s="40">
        <f>VLOOKUP($B154,TblTid9,15,0)</f>
        <v>0</v>
      </c>
      <c r="G154" s="40">
        <f>VLOOKUP($B154,TblTid9,17,0)</f>
        <v>0</v>
      </c>
    </row>
    <row r="156" spans="2:7" ht="27" customHeight="1" x14ac:dyDescent="0.25">
      <c r="B156" s="46" t="str">
        <f>Översikt!B$12</f>
        <v>A 10</v>
      </c>
      <c r="C156" s="208" t="str">
        <f>'9-10'!C9:R9</f>
        <v>Rivningslov och teknisk kontroll för  åtgärder som kräver rivningslov</v>
      </c>
      <c r="D156" s="208"/>
      <c r="E156" s="208"/>
      <c r="F156" s="208"/>
      <c r="G156" s="209"/>
    </row>
    <row r="157" spans="2:7" ht="36" x14ac:dyDescent="0.25">
      <c r="B157" s="210" t="s">
        <v>34</v>
      </c>
      <c r="C157" s="211"/>
      <c r="D157" s="212"/>
      <c r="E157" s="30" t="s">
        <v>35</v>
      </c>
      <c r="F157" s="30" t="s">
        <v>36</v>
      </c>
      <c r="G157" s="31" t="s">
        <v>37</v>
      </c>
    </row>
    <row r="158" spans="2:7" ht="15" customHeight="1" x14ac:dyDescent="0.25">
      <c r="B158" s="38" t="str">
        <f>Översikt!$B$12&amp;"."&amp;ROW()-ROW(Samf10)-1</f>
        <v>A 10.1</v>
      </c>
      <c r="C158" s="206" t="str">
        <f>VLOOKUP(B158,TblTid10,2,0)</f>
        <v xml:space="preserve">Åtgärd som kräver rivningslov, med tekniskt samråd
</v>
      </c>
      <c r="D158" s="207"/>
      <c r="E158" s="40">
        <f>VLOOKUP($B158,TblTid10,7,0)</f>
        <v>0</v>
      </c>
      <c r="F158" s="40">
        <f>VLOOKUP($B158,TblTid10,15,0)</f>
        <v>0</v>
      </c>
      <c r="G158" s="40">
        <f>VLOOKUP($B158,TblTid10,17,0)</f>
        <v>0</v>
      </c>
    </row>
    <row r="159" spans="2:7" ht="15" customHeight="1" x14ac:dyDescent="0.25">
      <c r="B159" s="38" t="str">
        <f>Översikt!$B$12&amp;"."&amp;ROW()-ROW(Samf10)-1</f>
        <v>A 10.2</v>
      </c>
      <c r="C159" s="206" t="str">
        <f>VLOOKUP(B159,TblTid10,2,0)</f>
        <v xml:space="preserve">Åtgärd som kräver rivningslov, utan tekniskt samråd
</v>
      </c>
      <c r="D159" s="207"/>
      <c r="E159" s="40">
        <f>VLOOKUP($B159,TblTid10,7,0)</f>
        <v>0</v>
      </c>
      <c r="F159" s="40">
        <f>VLOOKUP($B159,TblTid10,15,0)</f>
        <v>0</v>
      </c>
      <c r="G159" s="40">
        <f>VLOOKUP($B159,TblTid10,17,0)</f>
        <v>0</v>
      </c>
    </row>
    <row r="160" spans="2:7" ht="15" customHeight="1" x14ac:dyDescent="0.25">
      <c r="G160" s="26"/>
    </row>
    <row r="161" spans="2:7" ht="27" customHeight="1" x14ac:dyDescent="0.25">
      <c r="B161" s="46" t="str">
        <f>Översikt!B$13</f>
        <v>A 11</v>
      </c>
      <c r="C161" s="208" t="str">
        <f>'11-13'!C3:J3</f>
        <v>Förhandsbesked</v>
      </c>
      <c r="D161" s="208"/>
      <c r="E161" s="208"/>
      <c r="F161" s="208"/>
      <c r="G161" s="209"/>
    </row>
    <row r="162" spans="2:7" ht="15" customHeight="1" x14ac:dyDescent="0.25">
      <c r="B162" s="210" t="s">
        <v>34</v>
      </c>
      <c r="C162" s="211"/>
      <c r="D162" s="212"/>
      <c r="E162" s="56"/>
      <c r="F162" s="57"/>
      <c r="G162" s="58" t="s">
        <v>38</v>
      </c>
    </row>
    <row r="163" spans="2:7" ht="16.899999999999999" customHeight="1" x14ac:dyDescent="0.25">
      <c r="B163" s="38" t="str">
        <f>Översikt!$B$13&amp;"."&amp;ROW()-ROW(Samf11)-1</f>
        <v>A 11.1</v>
      </c>
      <c r="C163" s="220" t="str">
        <f>VLOOKUP(B163,TblTid11,2,0)</f>
        <v xml:space="preserve">Förhandsbesked </v>
      </c>
      <c r="D163" s="45" t="str">
        <f>VLOOKUP(B163,TblTid11,3,0)</f>
        <v xml:space="preserve">Inom planlagt område </v>
      </c>
      <c r="E163" s="45"/>
      <c r="F163" s="59"/>
      <c r="G163" s="66">
        <f>VLOOKUP(B163,TblTid11,9,0)</f>
        <v>0</v>
      </c>
    </row>
    <row r="164" spans="2:7" ht="16.899999999999999" customHeight="1" x14ac:dyDescent="0.25">
      <c r="B164" s="38" t="str">
        <f>Översikt!$B$13&amp;"."&amp;ROW()-ROW(Samf11)-1</f>
        <v>A 11.2</v>
      </c>
      <c r="C164" s="222"/>
      <c r="D164" s="45" t="str">
        <f>VLOOKUP(B164,TblTid11,3,0)</f>
        <v>Utanför planlagt område</v>
      </c>
      <c r="E164" s="45"/>
      <c r="F164" s="59"/>
      <c r="G164" s="66">
        <f>VLOOKUP(B164,TblTid11,9,0)</f>
        <v>0</v>
      </c>
    </row>
    <row r="165" spans="2:7" ht="15" customHeight="1" x14ac:dyDescent="0.25"/>
    <row r="166" spans="2:7" ht="27" customHeight="1" x14ac:dyDescent="0.25">
      <c r="B166" s="46" t="str">
        <f>Översikt!B$14</f>
        <v>A 12</v>
      </c>
      <c r="C166" s="208" t="str">
        <f>'11-13'!C9:D9</f>
        <v>Villkorsbesked</v>
      </c>
      <c r="D166" s="208"/>
      <c r="E166" s="208"/>
      <c r="F166" s="208"/>
      <c r="G166" s="209"/>
    </row>
    <row r="167" spans="2:7" ht="15" customHeight="1" x14ac:dyDescent="0.25">
      <c r="B167" s="210" t="s">
        <v>34</v>
      </c>
      <c r="C167" s="211"/>
      <c r="D167" s="212"/>
      <c r="E167" s="56"/>
      <c r="F167" s="57"/>
      <c r="G167" s="58" t="s">
        <v>38</v>
      </c>
    </row>
    <row r="168" spans="2:7" ht="15" customHeight="1" x14ac:dyDescent="0.25">
      <c r="B168" s="38" t="str">
        <f>Översikt!$B$14&amp;"."&amp;ROW()-ROW(Samf12)-1</f>
        <v>A 12.1</v>
      </c>
      <c r="C168" s="206" t="str">
        <f>VLOOKUP(B168,TblTid12,2,0)</f>
        <v>Villkorsbesked</v>
      </c>
      <c r="D168" s="207"/>
      <c r="E168" s="45"/>
      <c r="F168" s="59"/>
      <c r="G168" s="60" t="str">
        <f>VLOOKUP(B168,TblTid12,3,0)</f>
        <v>Timdebitering</v>
      </c>
    </row>
    <row r="169" spans="2:7" ht="15" customHeight="1" x14ac:dyDescent="0.25"/>
    <row r="170" spans="2:7" ht="27" customHeight="1" x14ac:dyDescent="0.25">
      <c r="B170" s="46" t="str">
        <f>Översikt!B$15</f>
        <v>A 13</v>
      </c>
      <c r="C170" s="208" t="str">
        <f>'11-13'!C14:D14</f>
        <v>Ingripandebesked</v>
      </c>
      <c r="D170" s="208"/>
      <c r="E170" s="208"/>
      <c r="F170" s="208"/>
      <c r="G170" s="209"/>
    </row>
    <row r="171" spans="2:7" ht="15" customHeight="1" x14ac:dyDescent="0.25">
      <c r="B171" s="210" t="s">
        <v>34</v>
      </c>
      <c r="C171" s="211"/>
      <c r="D171" s="212"/>
      <c r="E171" s="56"/>
      <c r="F171" s="57"/>
      <c r="G171" s="58" t="s">
        <v>38</v>
      </c>
    </row>
    <row r="172" spans="2:7" ht="15" customHeight="1" x14ac:dyDescent="0.25">
      <c r="B172" s="38" t="str">
        <f>Översikt!$B$15&amp;"."&amp;ROW()-ROW(Samf13)-1</f>
        <v>A 13.1</v>
      </c>
      <c r="C172" s="206" t="str">
        <f>VLOOKUP(B172,TblTid13,2,0)</f>
        <v>Ingripandebesked</v>
      </c>
      <c r="D172" s="207"/>
      <c r="E172" s="45"/>
      <c r="F172" s="59"/>
      <c r="G172" s="60" t="str">
        <f>VLOOKUP(B172,TblTid13,3,0)</f>
        <v>Timdebitering</v>
      </c>
    </row>
    <row r="173" spans="2:7" ht="15" customHeight="1" x14ac:dyDescent="0.25"/>
    <row r="174" spans="2:7" ht="27" customHeight="1" x14ac:dyDescent="0.25">
      <c r="B174" s="46" t="str">
        <f>Översikt!B$16</f>
        <v>A 14</v>
      </c>
      <c r="C174" s="208" t="str">
        <f>'14'!C3:F3</f>
        <v>Extra arbetsplatsbesök</v>
      </c>
      <c r="D174" s="208"/>
      <c r="E174" s="208"/>
      <c r="F174" s="208"/>
      <c r="G174" s="209"/>
    </row>
    <row r="175" spans="2:7" ht="15" customHeight="1" x14ac:dyDescent="0.25">
      <c r="B175" s="210" t="s">
        <v>34</v>
      </c>
      <c r="C175" s="211"/>
      <c r="D175" s="212"/>
      <c r="E175" s="56"/>
      <c r="F175" s="57"/>
      <c r="G175" s="58" t="s">
        <v>38</v>
      </c>
    </row>
    <row r="176" spans="2:7" ht="15" customHeight="1" x14ac:dyDescent="0.25">
      <c r="B176" s="38" t="str">
        <f>Översikt!$B$16&amp;"."&amp;ROW()-ROW(Samf14)-1</f>
        <v>A 14.1</v>
      </c>
      <c r="C176" s="206" t="str">
        <f>VLOOKUP(B176,TblTid14,2,0)</f>
        <v xml:space="preserve">Extra arbetsplatsbesök, utöver det första, per styck
</v>
      </c>
      <c r="D176" s="207"/>
      <c r="E176" s="45"/>
      <c r="F176" s="59"/>
      <c r="G176" s="66">
        <f>VLOOKUP(B176,TblTid14,5,0)</f>
        <v>0</v>
      </c>
    </row>
    <row r="177" spans="2:7" ht="15" customHeight="1" x14ac:dyDescent="0.25"/>
    <row r="178" spans="2:7" ht="27" customHeight="1" x14ac:dyDescent="0.25">
      <c r="B178" s="46" t="str">
        <f>Översikt!B$17</f>
        <v>A 15</v>
      </c>
      <c r="C178" s="208" t="str">
        <f>'15'!C3:J3</f>
        <v>Upprättande av nybyggnadskarta</v>
      </c>
      <c r="D178" s="208"/>
      <c r="E178" s="208"/>
      <c r="F178" s="208"/>
      <c r="G178" s="209"/>
    </row>
    <row r="179" spans="2:7" ht="15" customHeight="1" x14ac:dyDescent="0.25">
      <c r="B179" s="217" t="s">
        <v>34</v>
      </c>
      <c r="C179" s="218"/>
      <c r="D179" s="219"/>
      <c r="E179" s="56"/>
      <c r="F179" s="57"/>
      <c r="G179" s="58" t="s">
        <v>38</v>
      </c>
    </row>
    <row r="180" spans="2:7" ht="26.1" customHeight="1" x14ac:dyDescent="0.25">
      <c r="B180" s="38" t="str">
        <f>Översikt!$B$17&amp;"."&amp;ROW()-ROW(Samf15)-1</f>
        <v>A 15.1</v>
      </c>
      <c r="C180" s="220" t="str">
        <f>VLOOKUP(B180,TblTid15,2,0)</f>
        <v>Nybyggnadskarta. Fastighetens yta 0-5000 kvm</v>
      </c>
      <c r="D180" s="86" t="str">
        <f t="shared" ref="D180:D185" si="22">VLOOKUP(B180,TblTid15,3,0)</f>
        <v>Inom planlagt område</v>
      </c>
      <c r="E180" s="45"/>
      <c r="F180" s="59"/>
      <c r="G180" s="66">
        <f t="shared" ref="G180:G185" si="23">VLOOKUP(B180,TblTid15,9,0)</f>
        <v>0</v>
      </c>
    </row>
    <row r="181" spans="2:7" ht="26.1" customHeight="1" thickBot="1" x14ac:dyDescent="0.3">
      <c r="B181" s="41" t="str">
        <f>Översikt!$B$17&amp;"."&amp;ROW()-ROW(Samf15)-1</f>
        <v>A 15.2</v>
      </c>
      <c r="C181" s="221"/>
      <c r="D181" s="87" t="str">
        <f t="shared" si="22"/>
        <v>Utanför planlagt område</v>
      </c>
      <c r="E181" s="88"/>
      <c r="F181" s="89"/>
      <c r="G181" s="90">
        <f t="shared" si="23"/>
        <v>0</v>
      </c>
    </row>
    <row r="182" spans="2:7" ht="26.1" customHeight="1" x14ac:dyDescent="0.25">
      <c r="B182" s="34" t="str">
        <f>Översikt!$B$17&amp;"."&amp;ROW()-ROW(Samf15)-1</f>
        <v>A 15.3</v>
      </c>
      <c r="C182" s="213" t="str">
        <f>VLOOKUP(B182,TblTid15,2,0)</f>
        <v>Nybyggnadskarta. Fastighetens yta ≥ 5001 kvm</v>
      </c>
      <c r="D182" s="91" t="str">
        <f t="shared" si="22"/>
        <v>Inom planlagt område</v>
      </c>
      <c r="E182" s="83"/>
      <c r="F182" s="84"/>
      <c r="G182" s="85">
        <f t="shared" si="23"/>
        <v>0</v>
      </c>
    </row>
    <row r="183" spans="2:7" ht="26.1" customHeight="1" thickBot="1" x14ac:dyDescent="0.3">
      <c r="B183" s="38" t="str">
        <f>Översikt!$B$17&amp;"."&amp;ROW()-ROW(Samf15)-1</f>
        <v>A 15.4</v>
      </c>
      <c r="C183" s="214"/>
      <c r="D183" s="86" t="str">
        <f t="shared" si="22"/>
        <v>Utanför planlagt område</v>
      </c>
      <c r="E183" s="45"/>
      <c r="F183" s="59"/>
      <c r="G183" s="66">
        <f t="shared" si="23"/>
        <v>0</v>
      </c>
    </row>
    <row r="184" spans="2:7" ht="26.1" customHeight="1" x14ac:dyDescent="0.25">
      <c r="B184" s="34" t="str">
        <f>Översikt!$B$17&amp;"."&amp;ROW()-ROW(Samf15)-1</f>
        <v>A 15.5</v>
      </c>
      <c r="C184" s="213" t="str">
        <f>VLOOKUP(B184,TblTid15,2,0)</f>
        <v>Uppdatering av befintlig nybyggnadskarta</v>
      </c>
      <c r="D184" s="91" t="str">
        <f t="shared" si="22"/>
        <v>Inom planlagt område</v>
      </c>
      <c r="E184" s="83"/>
      <c r="F184" s="84"/>
      <c r="G184" s="85">
        <f t="shared" si="23"/>
        <v>0</v>
      </c>
    </row>
    <row r="185" spans="2:7" ht="26.1" customHeight="1" x14ac:dyDescent="0.25">
      <c r="B185" s="38" t="str">
        <f>Översikt!$B$17&amp;"."&amp;ROW()-ROW(Samf15)-1</f>
        <v>A 15.6</v>
      </c>
      <c r="C185" s="222"/>
      <c r="D185" s="86" t="str">
        <f t="shared" si="22"/>
        <v>Utanför planlagt område</v>
      </c>
      <c r="E185" s="45"/>
      <c r="F185" s="59"/>
      <c r="G185" s="66">
        <f t="shared" si="23"/>
        <v>0</v>
      </c>
    </row>
    <row r="186" spans="2:7" ht="15" customHeight="1" x14ac:dyDescent="0.25">
      <c r="G186" s="26"/>
    </row>
    <row r="187" spans="2:7" ht="27" customHeight="1" x14ac:dyDescent="0.25">
      <c r="B187" s="46" t="str">
        <f>Översikt!B$18</f>
        <v>A 16</v>
      </c>
      <c r="C187" s="208" t="str">
        <f>'16'!C3:J3</f>
        <v>Utstakning</v>
      </c>
      <c r="D187" s="208"/>
      <c r="E187" s="208"/>
      <c r="F187" s="208"/>
      <c r="G187" s="209"/>
    </row>
    <row r="188" spans="2:7" ht="15.75" customHeight="1" thickBot="1" x14ac:dyDescent="0.3">
      <c r="B188" s="210" t="s">
        <v>34</v>
      </c>
      <c r="C188" s="211"/>
      <c r="D188" s="212"/>
      <c r="E188" s="56"/>
      <c r="F188" s="57"/>
      <c r="G188" s="58" t="s">
        <v>38</v>
      </c>
    </row>
    <row r="189" spans="2:7" ht="27" customHeight="1" x14ac:dyDescent="0.25">
      <c r="B189" s="34" t="str">
        <f>Översikt!$B$18&amp;"."&amp;ROW()-ROW(Samf16)-1</f>
        <v>A 16.1</v>
      </c>
      <c r="C189" s="213" t="str">
        <f>VLOOKUP(B189,TblTid16,2,0)</f>
        <v>Nybyggnad, 1-4 punkter</v>
      </c>
      <c r="D189" s="91" t="str">
        <f t="shared" ref="D189:D194" si="24">VLOOKUP(B189,TblTid16,3,0)</f>
        <v>Grovutstakning</v>
      </c>
      <c r="E189" s="83"/>
      <c r="F189" s="84"/>
      <c r="G189" s="85">
        <f t="shared" ref="G189:G195" si="25">VLOOKUP(B189,TblTid16,9,0)</f>
        <v>0</v>
      </c>
    </row>
    <row r="190" spans="2:7" ht="27" customHeight="1" thickBot="1" x14ac:dyDescent="0.3">
      <c r="B190" s="38" t="str">
        <f>Översikt!$B$18&amp;"."&amp;ROW()-ROW(Samf16)-1</f>
        <v>A 16.2</v>
      </c>
      <c r="C190" s="214"/>
      <c r="D190" s="86" t="str">
        <f t="shared" si="24"/>
        <v>Finutstakning</v>
      </c>
      <c r="E190" s="45"/>
      <c r="F190" s="59"/>
      <c r="G190" s="66">
        <f t="shared" si="25"/>
        <v>0</v>
      </c>
    </row>
    <row r="191" spans="2:7" ht="27" customHeight="1" x14ac:dyDescent="0.25">
      <c r="B191" s="34" t="str">
        <f>Översikt!$B$18&amp;"."&amp;ROW()-ROW(Samf16)-1</f>
        <v>A 16.3</v>
      </c>
      <c r="C191" s="213" t="str">
        <f>VLOOKUP(B191,TblTid16,2,0)</f>
        <v>Tillbyggnad, 1-4 punkter</v>
      </c>
      <c r="D191" s="91" t="str">
        <f t="shared" si="24"/>
        <v>Grovutstakning</v>
      </c>
      <c r="E191" s="83"/>
      <c r="F191" s="84"/>
      <c r="G191" s="85">
        <f t="shared" si="25"/>
        <v>0</v>
      </c>
    </row>
    <row r="192" spans="2:7" ht="27" customHeight="1" thickBot="1" x14ac:dyDescent="0.3">
      <c r="B192" s="38" t="str">
        <f>Översikt!$B$18&amp;"."&amp;ROW()-ROW(Samf16)-1</f>
        <v>A 16.4</v>
      </c>
      <c r="C192" s="214"/>
      <c r="D192" s="86" t="str">
        <f t="shared" si="24"/>
        <v>Finutstakning</v>
      </c>
      <c r="E192" s="45"/>
      <c r="F192" s="59"/>
      <c r="G192" s="66">
        <f t="shared" si="25"/>
        <v>0</v>
      </c>
    </row>
    <row r="193" spans="2:7" ht="27" customHeight="1" x14ac:dyDescent="0.25">
      <c r="B193" s="34" t="str">
        <f>Översikt!$B$18&amp;"."&amp;ROW()-ROW(Samf16)-1</f>
        <v>A 16.5</v>
      </c>
      <c r="C193" s="213" t="str">
        <f>VLOOKUP(B193,TblTid16,2,0)</f>
        <v>Tillägg per punkt utöver de fyra första</v>
      </c>
      <c r="D193" s="91" t="str">
        <f t="shared" si="24"/>
        <v>Grovutstakning</v>
      </c>
      <c r="E193" s="83"/>
      <c r="F193" s="84"/>
      <c r="G193" s="85">
        <f t="shared" si="25"/>
        <v>0</v>
      </c>
    </row>
    <row r="194" spans="2:7" ht="27" customHeight="1" thickBot="1" x14ac:dyDescent="0.3">
      <c r="B194" s="38" t="str">
        <f>Översikt!$B$18&amp;"."&amp;ROW()-ROW(Samf16)-1</f>
        <v>A 16.6</v>
      </c>
      <c r="C194" s="214"/>
      <c r="D194" s="86" t="str">
        <f t="shared" si="24"/>
        <v>Finutstakning</v>
      </c>
      <c r="E194" s="45"/>
      <c r="F194" s="59"/>
      <c r="G194" s="66">
        <f t="shared" si="25"/>
        <v>0</v>
      </c>
    </row>
    <row r="195" spans="2:7" ht="27" customHeight="1" x14ac:dyDescent="0.25">
      <c r="B195" s="34" t="str">
        <f>Översikt!$B$18&amp;"."&amp;ROW()-ROW(Samf16)-1</f>
        <v>A 16.7</v>
      </c>
      <c r="C195" s="215" t="str">
        <f>VLOOKUP(B195,TblTid16,2,0)</f>
        <v>Tillägg per styck för extra utstakningstillfälle</v>
      </c>
      <c r="D195" s="216"/>
      <c r="E195" s="83"/>
      <c r="F195" s="84"/>
      <c r="G195" s="85">
        <f t="shared" si="25"/>
        <v>0</v>
      </c>
    </row>
    <row r="196" spans="2:7" ht="15" customHeight="1" x14ac:dyDescent="0.25"/>
    <row r="197" spans="2:7" ht="27" customHeight="1" x14ac:dyDescent="0.25">
      <c r="B197" s="46" t="str">
        <f>Översikt!B$19</f>
        <v>A 17</v>
      </c>
      <c r="C197" s="208" t="str">
        <f>'17-18'!C3:D3</f>
        <v>Lov för åtgärder som inte kräver lov (frivilliga lov)</v>
      </c>
      <c r="D197" s="208"/>
      <c r="E197" s="208"/>
      <c r="F197" s="208"/>
      <c r="G197" s="209"/>
    </row>
    <row r="198" spans="2:7" ht="15" customHeight="1" x14ac:dyDescent="0.25">
      <c r="B198" s="210" t="s">
        <v>34</v>
      </c>
      <c r="C198" s="211"/>
      <c r="D198" s="212"/>
      <c r="E198" s="56"/>
      <c r="F198" s="57"/>
      <c r="G198" s="58" t="s">
        <v>38</v>
      </c>
    </row>
    <row r="199" spans="2:7" ht="28.9" customHeight="1" x14ac:dyDescent="0.25">
      <c r="B199" s="38" t="str">
        <f>Översikt!$B$19&amp;"."&amp;ROW()-ROW(Samf17)-1</f>
        <v>A 17.1</v>
      </c>
      <c r="C199" s="206" t="str">
        <f>VLOOKUP(B199,TblTid17,2,0)</f>
        <v xml:space="preserve">Åtgärd som inte kräver lov, där närliggande eller i princip motsvarande åtgärd finns i någon av taxans övriga tabeller
</v>
      </c>
      <c r="D199" s="207"/>
      <c r="E199" s="45"/>
      <c r="F199" s="59"/>
      <c r="G199" s="92" t="str">
        <f>VLOOKUP(B199,TblTid17,3,0)</f>
        <v>I enlighet med tillämplig tabell</v>
      </c>
    </row>
    <row r="200" spans="2:7" ht="28.9" customHeight="1" x14ac:dyDescent="0.25">
      <c r="B200" s="38" t="str">
        <f>Översikt!$B$19&amp;"."&amp;ROW()-ROW(Samf17)-1</f>
        <v>A 17.2</v>
      </c>
      <c r="C200" s="206" t="str">
        <f>VLOOKUP(B200,TblTid17,2,0)</f>
        <v xml:space="preserve">Åtgärd som inte kräver lov, där närliggande eller i princip motsvarande åtgärd inte finns i någon av taxans övriga tabeller
</v>
      </c>
      <c r="D200" s="207"/>
      <c r="E200" s="45"/>
      <c r="F200" s="59"/>
      <c r="G200" s="92" t="str">
        <f>VLOOKUP(B200,TblTid17,3,0)</f>
        <v>Timdebitering</v>
      </c>
    </row>
    <row r="201" spans="2:7" ht="15" customHeight="1" x14ac:dyDescent="0.25"/>
    <row r="202" spans="2:7" ht="27" customHeight="1" x14ac:dyDescent="0.25">
      <c r="B202" s="46" t="str">
        <f>Översikt!B$20</f>
        <v>A 18</v>
      </c>
      <c r="C202" s="208" t="str">
        <f>'17-18'!C9:D9</f>
        <v>Andra tids- eller kostnadskrävande åtgärder</v>
      </c>
      <c r="D202" s="208"/>
      <c r="E202" s="208"/>
      <c r="F202" s="208"/>
      <c r="G202" s="209"/>
    </row>
    <row r="203" spans="2:7" ht="15" customHeight="1" x14ac:dyDescent="0.25">
      <c r="B203" s="210" t="s">
        <v>34</v>
      </c>
      <c r="C203" s="211"/>
      <c r="D203" s="212"/>
      <c r="E203" s="56"/>
      <c r="F203" s="57"/>
      <c r="G203" s="58" t="s">
        <v>38</v>
      </c>
    </row>
    <row r="204" spans="2:7" ht="24" x14ac:dyDescent="0.25">
      <c r="B204" s="38" t="str">
        <f>Översikt!$B$20&amp;"."&amp;ROW()-ROW(Samf18)-1</f>
        <v>A 18.1</v>
      </c>
      <c r="C204" s="45" t="str">
        <f>VLOOKUP(B204,TblTid18,2,0)</f>
        <v xml:space="preserve">Andra tids- eller kostnadskrävande åtgärder
</v>
      </c>
      <c r="D204" s="64"/>
      <c r="E204" s="65"/>
      <c r="F204" s="27"/>
      <c r="G204" s="92" t="str">
        <f>VLOOKUP(B204,TblTid18,3,0)</f>
        <v>Timdebitering</v>
      </c>
    </row>
  </sheetData>
  <mergeCells count="129">
    <mergeCell ref="C9:G9"/>
    <mergeCell ref="B10:D10"/>
    <mergeCell ref="C11:C13"/>
    <mergeCell ref="C14:C16"/>
    <mergeCell ref="C17:C19"/>
    <mergeCell ref="C2:G2"/>
    <mergeCell ref="B3:G3"/>
    <mergeCell ref="B4:G4"/>
    <mergeCell ref="B5:G5"/>
    <mergeCell ref="B6:G6"/>
    <mergeCell ref="B7:G7"/>
    <mergeCell ref="B8:G8"/>
    <mergeCell ref="C37:G37"/>
    <mergeCell ref="B38:D38"/>
    <mergeCell ref="C39:C41"/>
    <mergeCell ref="C42:C44"/>
    <mergeCell ref="C45:C47"/>
    <mergeCell ref="C48:C50"/>
    <mergeCell ref="C20:C22"/>
    <mergeCell ref="C23:C25"/>
    <mergeCell ref="C26:C28"/>
    <mergeCell ref="C29:C31"/>
    <mergeCell ref="C32:C34"/>
    <mergeCell ref="C35:D35"/>
    <mergeCell ref="C67:C69"/>
    <mergeCell ref="C70:C72"/>
    <mergeCell ref="C74:G74"/>
    <mergeCell ref="B75:D75"/>
    <mergeCell ref="C76:D76"/>
    <mergeCell ref="C77:D77"/>
    <mergeCell ref="C51:C53"/>
    <mergeCell ref="C54:C56"/>
    <mergeCell ref="C57:C59"/>
    <mergeCell ref="C60:C62"/>
    <mergeCell ref="C63:C64"/>
    <mergeCell ref="C65:C66"/>
    <mergeCell ref="C84:D84"/>
    <mergeCell ref="C85:D85"/>
    <mergeCell ref="C86:D86"/>
    <mergeCell ref="C87:D87"/>
    <mergeCell ref="C88:D88"/>
    <mergeCell ref="C90:G90"/>
    <mergeCell ref="C78:D78"/>
    <mergeCell ref="C80:G80"/>
    <mergeCell ref="B81:D81"/>
    <mergeCell ref="C82:D82"/>
    <mergeCell ref="C83:D83"/>
    <mergeCell ref="C108:G108"/>
    <mergeCell ref="B109:D109"/>
    <mergeCell ref="C112:G112"/>
    <mergeCell ref="B113:D113"/>
    <mergeCell ref="C114:D114"/>
    <mergeCell ref="C116:G116"/>
    <mergeCell ref="B91:D91"/>
    <mergeCell ref="C92:C94"/>
    <mergeCell ref="C95:C97"/>
    <mergeCell ref="C98:C100"/>
    <mergeCell ref="C101:C103"/>
    <mergeCell ref="C104:C106"/>
    <mergeCell ref="C123:D123"/>
    <mergeCell ref="C124:D124"/>
    <mergeCell ref="C125:D125"/>
    <mergeCell ref="C126:D126"/>
    <mergeCell ref="C127:D127"/>
    <mergeCell ref="C128:D128"/>
    <mergeCell ref="B117:D117"/>
    <mergeCell ref="C118:D118"/>
    <mergeCell ref="C119:D119"/>
    <mergeCell ref="C120:D120"/>
    <mergeCell ref="C121:D121"/>
    <mergeCell ref="C122:D122"/>
    <mergeCell ref="C135:D135"/>
    <mergeCell ref="C136:D136"/>
    <mergeCell ref="C137:D137"/>
    <mergeCell ref="C138:D138"/>
    <mergeCell ref="C139:D139"/>
    <mergeCell ref="C140:D140"/>
    <mergeCell ref="C129:D129"/>
    <mergeCell ref="C130:D130"/>
    <mergeCell ref="C131:D131"/>
    <mergeCell ref="C132:D132"/>
    <mergeCell ref="C133:D133"/>
    <mergeCell ref="C134:D134"/>
    <mergeCell ref="C147:D147"/>
    <mergeCell ref="C148:D148"/>
    <mergeCell ref="C149:D149"/>
    <mergeCell ref="C151:G151"/>
    <mergeCell ref="B152:D152"/>
    <mergeCell ref="C153:D153"/>
    <mergeCell ref="C141:D141"/>
    <mergeCell ref="C142:D142"/>
    <mergeCell ref="C143:D143"/>
    <mergeCell ref="C144:D144"/>
    <mergeCell ref="C145:D145"/>
    <mergeCell ref="C146:D146"/>
    <mergeCell ref="B162:D162"/>
    <mergeCell ref="C163:C164"/>
    <mergeCell ref="C166:G166"/>
    <mergeCell ref="B167:D167"/>
    <mergeCell ref="C168:D168"/>
    <mergeCell ref="C170:G170"/>
    <mergeCell ref="C154:D154"/>
    <mergeCell ref="C156:G156"/>
    <mergeCell ref="B157:D157"/>
    <mergeCell ref="C158:D158"/>
    <mergeCell ref="C159:D159"/>
    <mergeCell ref="C161:G161"/>
    <mergeCell ref="B179:D179"/>
    <mergeCell ref="C180:C181"/>
    <mergeCell ref="C182:C183"/>
    <mergeCell ref="C184:C185"/>
    <mergeCell ref="C187:G187"/>
    <mergeCell ref="B188:D188"/>
    <mergeCell ref="B171:D171"/>
    <mergeCell ref="C172:D172"/>
    <mergeCell ref="C174:G174"/>
    <mergeCell ref="B175:D175"/>
    <mergeCell ref="C176:D176"/>
    <mergeCell ref="C178:G178"/>
    <mergeCell ref="C199:D199"/>
    <mergeCell ref="C200:D200"/>
    <mergeCell ref="C202:G202"/>
    <mergeCell ref="B203:D203"/>
    <mergeCell ref="C189:C190"/>
    <mergeCell ref="C191:C192"/>
    <mergeCell ref="C193:C194"/>
    <mergeCell ref="C195:D195"/>
    <mergeCell ref="C197:G197"/>
    <mergeCell ref="B198:D198"/>
  </mergeCells>
  <hyperlinks>
    <hyperlink ref="C9:G9" location="TblTid1" display="TblTid1" xr:uid="{4777DB7D-62B7-4473-8AAA-9378A2196B23}"/>
    <hyperlink ref="C37:G37" location="TblTid2" display="TblTid2" xr:uid="{55FBE2FA-8D02-44D0-8797-C585D4DF32B8}"/>
    <hyperlink ref="C74:G74" location="TblTid3" display="TblTid3" xr:uid="{1C3C4102-5BAE-49A3-913A-651F5D054605}"/>
    <hyperlink ref="C80:G80" location="TblTid4" display="TblTid4" xr:uid="{DDE3444C-D8BA-40C1-865E-C6D3056ED539}"/>
    <hyperlink ref="C90:G90" location="TblTid5" display="TblTid5" xr:uid="{AF277E21-8385-4CD6-B36D-B057F2C20C5F}"/>
    <hyperlink ref="C108:G108" location="TblTid6" display="TblTid6" xr:uid="{8E5A8B97-BA90-49D6-9C4C-1E4B7F157ECA}"/>
    <hyperlink ref="C112:G112" location="TblTid7" display="TblTid7" xr:uid="{F32F6C21-B8FB-4BA7-B96F-910FA56F6B40}"/>
    <hyperlink ref="C116:G116" location="TblTid8" display="TblTid8" xr:uid="{DED4EB3B-1840-4C11-ACE7-6676B52E39E5}"/>
    <hyperlink ref="C151:G151" location="TblTid9" display="TblTid9" xr:uid="{2F764017-F7E4-486F-AC84-F5D318C145A7}"/>
    <hyperlink ref="C161:G161" location="TblTid11" display="TblTid11" xr:uid="{DC0F3B3F-0F08-4224-8A35-589BDE41ECF8}"/>
    <hyperlink ref="C156:G156" location="TblTid10" display="TblTid10" xr:uid="{A6E0EE19-5CE0-46D6-BDDB-6EAA717E0D51}"/>
    <hyperlink ref="C166:G166" location="TblTid12" display="TblTid12" xr:uid="{AFD78EDD-F1A0-4E24-AAB9-3BD1DE72770C}"/>
    <hyperlink ref="C174:G174" location="TblTid14" display="TblTid14" xr:uid="{7444D3CA-D8E8-45C6-A9DB-4E2AB44EA16C}"/>
    <hyperlink ref="C170:G170" location="TblTid13" display="TblTid13" xr:uid="{A8CF3EE2-0849-4A24-90EA-2A02E4AD4146}"/>
    <hyperlink ref="C178:G178" location="TblTid15" display="TblTid15" xr:uid="{1366DBBC-0794-476F-9489-560D53DFCAB1}"/>
    <hyperlink ref="C187:G187" location="TblTid16" display="TblTid16" xr:uid="{E5F97E93-D4C2-4AB2-A218-3012CB68C36A}"/>
    <hyperlink ref="C202:G202" location="TblTid20" display="TblTid20" xr:uid="{9DD16358-1EA0-4769-90FC-196283B63E82}"/>
    <hyperlink ref="C197:G197" location="TblTid19" display="TblTid19" xr:uid="{0EC74DE5-CA39-4FD9-881B-66C3E4EE6598}"/>
  </hyperlinks>
  <pageMargins left="0.25" right="0.25" top="0.75" bottom="0.75" header="0.3" footer="0.3"/>
  <pageSetup paperSize="9" orientation="portrait" r:id="rId1"/>
  <rowBreaks count="8" manualBreakCount="8">
    <brk id="36" max="4" man="1"/>
    <brk id="73" max="4" man="1"/>
    <brk id="89" max="4" man="1"/>
    <brk id="115" max="4" man="1"/>
    <brk id="137" max="4" man="1"/>
    <brk id="150" max="4" man="1"/>
    <brk id="177" max="4" man="1"/>
    <brk id="186"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9D191-ABF0-490C-9F26-B4C6F1DB6A43}">
  <sheetPr codeName="Sheet5">
    <tabColor theme="4" tint="0.59999389629810485"/>
  </sheetPr>
  <dimension ref="B1:Y147"/>
  <sheetViews>
    <sheetView showGridLines="0" zoomScale="70" zoomScaleNormal="70" workbookViewId="0">
      <selection activeCell="R5" sqref="R5"/>
    </sheetView>
  </sheetViews>
  <sheetFormatPr defaultRowHeight="30" customHeight="1" x14ac:dyDescent="0.2"/>
  <cols>
    <col min="1" max="1" width="3" style="95" customWidth="1"/>
    <col min="2" max="2" width="6.85546875" style="131" customWidth="1"/>
    <col min="3" max="3" width="54.28515625" style="135" customWidth="1"/>
    <col min="4" max="4" width="26.140625" style="135" customWidth="1"/>
    <col min="5" max="17" width="12.140625" style="132" customWidth="1"/>
    <col min="18" max="18" width="15.7109375" style="133" customWidth="1"/>
    <col min="19" max="19" width="15.7109375" style="134" customWidth="1"/>
    <col min="20" max="20" width="12.140625" style="132" customWidth="1"/>
    <col min="21" max="21" width="25.85546875" style="132" customWidth="1"/>
    <col min="22" max="25" width="12.140625" style="135" customWidth="1"/>
    <col min="26" max="32" width="12.140625" style="95" customWidth="1"/>
    <col min="33" max="256" width="9.140625" style="95"/>
    <col min="257" max="257" width="3" style="95" customWidth="1"/>
    <col min="258" max="258" width="6.85546875" style="95" customWidth="1"/>
    <col min="259" max="259" width="54.28515625" style="95" customWidth="1"/>
    <col min="260" max="260" width="26.140625" style="95" customWidth="1"/>
    <col min="261" max="276" width="12.140625" style="95" customWidth="1"/>
    <col min="277" max="277" width="25.85546875" style="95" customWidth="1"/>
    <col min="278" max="288" width="12.140625" style="95" customWidth="1"/>
    <col min="289" max="512" width="9.140625" style="95"/>
    <col min="513" max="513" width="3" style="95" customWidth="1"/>
    <col min="514" max="514" width="6.85546875" style="95" customWidth="1"/>
    <col min="515" max="515" width="54.28515625" style="95" customWidth="1"/>
    <col min="516" max="516" width="26.140625" style="95" customWidth="1"/>
    <col min="517" max="532" width="12.140625" style="95" customWidth="1"/>
    <col min="533" max="533" width="25.85546875" style="95" customWidth="1"/>
    <col min="534" max="544" width="12.140625" style="95" customWidth="1"/>
    <col min="545" max="768" width="9.140625" style="95"/>
    <col min="769" max="769" width="3" style="95" customWidth="1"/>
    <col min="770" max="770" width="6.85546875" style="95" customWidth="1"/>
    <col min="771" max="771" width="54.28515625" style="95" customWidth="1"/>
    <col min="772" max="772" width="26.140625" style="95" customWidth="1"/>
    <col min="773" max="788" width="12.140625" style="95" customWidth="1"/>
    <col min="789" max="789" width="25.85546875" style="95" customWidth="1"/>
    <col min="790" max="800" width="12.140625" style="95" customWidth="1"/>
    <col min="801" max="1024" width="9.140625" style="95"/>
    <col min="1025" max="1025" width="3" style="95" customWidth="1"/>
    <col min="1026" max="1026" width="6.85546875" style="95" customWidth="1"/>
    <col min="1027" max="1027" width="54.28515625" style="95" customWidth="1"/>
    <col min="1028" max="1028" width="26.140625" style="95" customWidth="1"/>
    <col min="1029" max="1044" width="12.140625" style="95" customWidth="1"/>
    <col min="1045" max="1045" width="25.85546875" style="95" customWidth="1"/>
    <col min="1046" max="1056" width="12.140625" style="95" customWidth="1"/>
    <col min="1057" max="1280" width="9.140625" style="95"/>
    <col min="1281" max="1281" width="3" style="95" customWidth="1"/>
    <col min="1282" max="1282" width="6.85546875" style="95" customWidth="1"/>
    <col min="1283" max="1283" width="54.28515625" style="95" customWidth="1"/>
    <col min="1284" max="1284" width="26.140625" style="95" customWidth="1"/>
    <col min="1285" max="1300" width="12.140625" style="95" customWidth="1"/>
    <col min="1301" max="1301" width="25.85546875" style="95" customWidth="1"/>
    <col min="1302" max="1312" width="12.140625" style="95" customWidth="1"/>
    <col min="1313" max="1536" width="9.140625" style="95"/>
    <col min="1537" max="1537" width="3" style="95" customWidth="1"/>
    <col min="1538" max="1538" width="6.85546875" style="95" customWidth="1"/>
    <col min="1539" max="1539" width="54.28515625" style="95" customWidth="1"/>
    <col min="1540" max="1540" width="26.140625" style="95" customWidth="1"/>
    <col min="1541" max="1556" width="12.140625" style="95" customWidth="1"/>
    <col min="1557" max="1557" width="25.85546875" style="95" customWidth="1"/>
    <col min="1558" max="1568" width="12.140625" style="95" customWidth="1"/>
    <col min="1569" max="1792" width="9.140625" style="95"/>
    <col min="1793" max="1793" width="3" style="95" customWidth="1"/>
    <col min="1794" max="1794" width="6.85546875" style="95" customWidth="1"/>
    <col min="1795" max="1795" width="54.28515625" style="95" customWidth="1"/>
    <col min="1796" max="1796" width="26.140625" style="95" customWidth="1"/>
    <col min="1797" max="1812" width="12.140625" style="95" customWidth="1"/>
    <col min="1813" max="1813" width="25.85546875" style="95" customWidth="1"/>
    <col min="1814" max="1824" width="12.140625" style="95" customWidth="1"/>
    <col min="1825" max="2048" width="9.140625" style="95"/>
    <col min="2049" max="2049" width="3" style="95" customWidth="1"/>
    <col min="2050" max="2050" width="6.85546875" style="95" customWidth="1"/>
    <col min="2051" max="2051" width="54.28515625" style="95" customWidth="1"/>
    <col min="2052" max="2052" width="26.140625" style="95" customWidth="1"/>
    <col min="2053" max="2068" width="12.140625" style="95" customWidth="1"/>
    <col min="2069" max="2069" width="25.85546875" style="95" customWidth="1"/>
    <col min="2070" max="2080" width="12.140625" style="95" customWidth="1"/>
    <col min="2081" max="2304" width="9.140625" style="95"/>
    <col min="2305" max="2305" width="3" style="95" customWidth="1"/>
    <col min="2306" max="2306" width="6.85546875" style="95" customWidth="1"/>
    <col min="2307" max="2307" width="54.28515625" style="95" customWidth="1"/>
    <col min="2308" max="2308" width="26.140625" style="95" customWidth="1"/>
    <col min="2309" max="2324" width="12.140625" style="95" customWidth="1"/>
    <col min="2325" max="2325" width="25.85546875" style="95" customWidth="1"/>
    <col min="2326" max="2336" width="12.140625" style="95" customWidth="1"/>
    <col min="2337" max="2560" width="9.140625" style="95"/>
    <col min="2561" max="2561" width="3" style="95" customWidth="1"/>
    <col min="2562" max="2562" width="6.85546875" style="95" customWidth="1"/>
    <col min="2563" max="2563" width="54.28515625" style="95" customWidth="1"/>
    <col min="2564" max="2564" width="26.140625" style="95" customWidth="1"/>
    <col min="2565" max="2580" width="12.140625" style="95" customWidth="1"/>
    <col min="2581" max="2581" width="25.85546875" style="95" customWidth="1"/>
    <col min="2582" max="2592" width="12.140625" style="95" customWidth="1"/>
    <col min="2593" max="2816" width="9.140625" style="95"/>
    <col min="2817" max="2817" width="3" style="95" customWidth="1"/>
    <col min="2818" max="2818" width="6.85546875" style="95" customWidth="1"/>
    <col min="2819" max="2819" width="54.28515625" style="95" customWidth="1"/>
    <col min="2820" max="2820" width="26.140625" style="95" customWidth="1"/>
    <col min="2821" max="2836" width="12.140625" style="95" customWidth="1"/>
    <col min="2837" max="2837" width="25.85546875" style="95" customWidth="1"/>
    <col min="2838" max="2848" width="12.140625" style="95" customWidth="1"/>
    <col min="2849" max="3072" width="9.140625" style="95"/>
    <col min="3073" max="3073" width="3" style="95" customWidth="1"/>
    <col min="3074" max="3074" width="6.85546875" style="95" customWidth="1"/>
    <col min="3075" max="3075" width="54.28515625" style="95" customWidth="1"/>
    <col min="3076" max="3076" width="26.140625" style="95" customWidth="1"/>
    <col min="3077" max="3092" width="12.140625" style="95" customWidth="1"/>
    <col min="3093" max="3093" width="25.85546875" style="95" customWidth="1"/>
    <col min="3094" max="3104" width="12.140625" style="95" customWidth="1"/>
    <col min="3105" max="3328" width="9.140625" style="95"/>
    <col min="3329" max="3329" width="3" style="95" customWidth="1"/>
    <col min="3330" max="3330" width="6.85546875" style="95" customWidth="1"/>
    <col min="3331" max="3331" width="54.28515625" style="95" customWidth="1"/>
    <col min="3332" max="3332" width="26.140625" style="95" customWidth="1"/>
    <col min="3333" max="3348" width="12.140625" style="95" customWidth="1"/>
    <col min="3349" max="3349" width="25.85546875" style="95" customWidth="1"/>
    <col min="3350" max="3360" width="12.140625" style="95" customWidth="1"/>
    <col min="3361" max="3584" width="9.140625" style="95"/>
    <col min="3585" max="3585" width="3" style="95" customWidth="1"/>
    <col min="3586" max="3586" width="6.85546875" style="95" customWidth="1"/>
    <col min="3587" max="3587" width="54.28515625" style="95" customWidth="1"/>
    <col min="3588" max="3588" width="26.140625" style="95" customWidth="1"/>
    <col min="3589" max="3604" width="12.140625" style="95" customWidth="1"/>
    <col min="3605" max="3605" width="25.85546875" style="95" customWidth="1"/>
    <col min="3606" max="3616" width="12.140625" style="95" customWidth="1"/>
    <col min="3617" max="3840" width="9.140625" style="95"/>
    <col min="3841" max="3841" width="3" style="95" customWidth="1"/>
    <col min="3842" max="3842" width="6.85546875" style="95" customWidth="1"/>
    <col min="3843" max="3843" width="54.28515625" style="95" customWidth="1"/>
    <col min="3844" max="3844" width="26.140625" style="95" customWidth="1"/>
    <col min="3845" max="3860" width="12.140625" style="95" customWidth="1"/>
    <col min="3861" max="3861" width="25.85546875" style="95" customWidth="1"/>
    <col min="3862" max="3872" width="12.140625" style="95" customWidth="1"/>
    <col min="3873" max="4096" width="9.140625" style="95"/>
    <col min="4097" max="4097" width="3" style="95" customWidth="1"/>
    <col min="4098" max="4098" width="6.85546875" style="95" customWidth="1"/>
    <col min="4099" max="4099" width="54.28515625" style="95" customWidth="1"/>
    <col min="4100" max="4100" width="26.140625" style="95" customWidth="1"/>
    <col min="4101" max="4116" width="12.140625" style="95" customWidth="1"/>
    <col min="4117" max="4117" width="25.85546875" style="95" customWidth="1"/>
    <col min="4118" max="4128" width="12.140625" style="95" customWidth="1"/>
    <col min="4129" max="4352" width="9.140625" style="95"/>
    <col min="4353" max="4353" width="3" style="95" customWidth="1"/>
    <col min="4354" max="4354" width="6.85546875" style="95" customWidth="1"/>
    <col min="4355" max="4355" width="54.28515625" style="95" customWidth="1"/>
    <col min="4356" max="4356" width="26.140625" style="95" customWidth="1"/>
    <col min="4357" max="4372" width="12.140625" style="95" customWidth="1"/>
    <col min="4373" max="4373" width="25.85546875" style="95" customWidth="1"/>
    <col min="4374" max="4384" width="12.140625" style="95" customWidth="1"/>
    <col min="4385" max="4608" width="9.140625" style="95"/>
    <col min="4609" max="4609" width="3" style="95" customWidth="1"/>
    <col min="4610" max="4610" width="6.85546875" style="95" customWidth="1"/>
    <col min="4611" max="4611" width="54.28515625" style="95" customWidth="1"/>
    <col min="4612" max="4612" width="26.140625" style="95" customWidth="1"/>
    <col min="4613" max="4628" width="12.140625" style="95" customWidth="1"/>
    <col min="4629" max="4629" width="25.85546875" style="95" customWidth="1"/>
    <col min="4630" max="4640" width="12.140625" style="95" customWidth="1"/>
    <col min="4641" max="4864" width="9.140625" style="95"/>
    <col min="4865" max="4865" width="3" style="95" customWidth="1"/>
    <col min="4866" max="4866" width="6.85546875" style="95" customWidth="1"/>
    <col min="4867" max="4867" width="54.28515625" style="95" customWidth="1"/>
    <col min="4868" max="4868" width="26.140625" style="95" customWidth="1"/>
    <col min="4869" max="4884" width="12.140625" style="95" customWidth="1"/>
    <col min="4885" max="4885" width="25.85546875" style="95" customWidth="1"/>
    <col min="4886" max="4896" width="12.140625" style="95" customWidth="1"/>
    <col min="4897" max="5120" width="9.140625" style="95"/>
    <col min="5121" max="5121" width="3" style="95" customWidth="1"/>
    <col min="5122" max="5122" width="6.85546875" style="95" customWidth="1"/>
    <col min="5123" max="5123" width="54.28515625" style="95" customWidth="1"/>
    <col min="5124" max="5124" width="26.140625" style="95" customWidth="1"/>
    <col min="5125" max="5140" width="12.140625" style="95" customWidth="1"/>
    <col min="5141" max="5141" width="25.85546875" style="95" customWidth="1"/>
    <col min="5142" max="5152" width="12.140625" style="95" customWidth="1"/>
    <col min="5153" max="5376" width="9.140625" style="95"/>
    <col min="5377" max="5377" width="3" style="95" customWidth="1"/>
    <col min="5378" max="5378" width="6.85546875" style="95" customWidth="1"/>
    <col min="5379" max="5379" width="54.28515625" style="95" customWidth="1"/>
    <col min="5380" max="5380" width="26.140625" style="95" customWidth="1"/>
    <col min="5381" max="5396" width="12.140625" style="95" customWidth="1"/>
    <col min="5397" max="5397" width="25.85546875" style="95" customWidth="1"/>
    <col min="5398" max="5408" width="12.140625" style="95" customWidth="1"/>
    <col min="5409" max="5632" width="9.140625" style="95"/>
    <col min="5633" max="5633" width="3" style="95" customWidth="1"/>
    <col min="5634" max="5634" width="6.85546875" style="95" customWidth="1"/>
    <col min="5635" max="5635" width="54.28515625" style="95" customWidth="1"/>
    <col min="5636" max="5636" width="26.140625" style="95" customWidth="1"/>
    <col min="5637" max="5652" width="12.140625" style="95" customWidth="1"/>
    <col min="5653" max="5653" width="25.85546875" style="95" customWidth="1"/>
    <col min="5654" max="5664" width="12.140625" style="95" customWidth="1"/>
    <col min="5665" max="5888" width="9.140625" style="95"/>
    <col min="5889" max="5889" width="3" style="95" customWidth="1"/>
    <col min="5890" max="5890" width="6.85546875" style="95" customWidth="1"/>
    <col min="5891" max="5891" width="54.28515625" style="95" customWidth="1"/>
    <col min="5892" max="5892" width="26.140625" style="95" customWidth="1"/>
    <col min="5893" max="5908" width="12.140625" style="95" customWidth="1"/>
    <col min="5909" max="5909" width="25.85546875" style="95" customWidth="1"/>
    <col min="5910" max="5920" width="12.140625" style="95" customWidth="1"/>
    <col min="5921" max="6144" width="9.140625" style="95"/>
    <col min="6145" max="6145" width="3" style="95" customWidth="1"/>
    <col min="6146" max="6146" width="6.85546875" style="95" customWidth="1"/>
    <col min="6147" max="6147" width="54.28515625" style="95" customWidth="1"/>
    <col min="6148" max="6148" width="26.140625" style="95" customWidth="1"/>
    <col min="6149" max="6164" width="12.140625" style="95" customWidth="1"/>
    <col min="6165" max="6165" width="25.85546875" style="95" customWidth="1"/>
    <col min="6166" max="6176" width="12.140625" style="95" customWidth="1"/>
    <col min="6177" max="6400" width="9.140625" style="95"/>
    <col min="6401" max="6401" width="3" style="95" customWidth="1"/>
    <col min="6402" max="6402" width="6.85546875" style="95" customWidth="1"/>
    <col min="6403" max="6403" width="54.28515625" style="95" customWidth="1"/>
    <col min="6404" max="6404" width="26.140625" style="95" customWidth="1"/>
    <col min="6405" max="6420" width="12.140625" style="95" customWidth="1"/>
    <col min="6421" max="6421" width="25.85546875" style="95" customWidth="1"/>
    <col min="6422" max="6432" width="12.140625" style="95" customWidth="1"/>
    <col min="6433" max="6656" width="9.140625" style="95"/>
    <col min="6657" max="6657" width="3" style="95" customWidth="1"/>
    <col min="6658" max="6658" width="6.85546875" style="95" customWidth="1"/>
    <col min="6659" max="6659" width="54.28515625" style="95" customWidth="1"/>
    <col min="6660" max="6660" width="26.140625" style="95" customWidth="1"/>
    <col min="6661" max="6676" width="12.140625" style="95" customWidth="1"/>
    <col min="6677" max="6677" width="25.85546875" style="95" customWidth="1"/>
    <col min="6678" max="6688" width="12.140625" style="95" customWidth="1"/>
    <col min="6689" max="6912" width="9.140625" style="95"/>
    <col min="6913" max="6913" width="3" style="95" customWidth="1"/>
    <col min="6914" max="6914" width="6.85546875" style="95" customWidth="1"/>
    <col min="6915" max="6915" width="54.28515625" style="95" customWidth="1"/>
    <col min="6916" max="6916" width="26.140625" style="95" customWidth="1"/>
    <col min="6917" max="6932" width="12.140625" style="95" customWidth="1"/>
    <col min="6933" max="6933" width="25.85546875" style="95" customWidth="1"/>
    <col min="6934" max="6944" width="12.140625" style="95" customWidth="1"/>
    <col min="6945" max="7168" width="9.140625" style="95"/>
    <col min="7169" max="7169" width="3" style="95" customWidth="1"/>
    <col min="7170" max="7170" width="6.85546875" style="95" customWidth="1"/>
    <col min="7171" max="7171" width="54.28515625" style="95" customWidth="1"/>
    <col min="7172" max="7172" width="26.140625" style="95" customWidth="1"/>
    <col min="7173" max="7188" width="12.140625" style="95" customWidth="1"/>
    <col min="7189" max="7189" width="25.85546875" style="95" customWidth="1"/>
    <col min="7190" max="7200" width="12.140625" style="95" customWidth="1"/>
    <col min="7201" max="7424" width="9.140625" style="95"/>
    <col min="7425" max="7425" width="3" style="95" customWidth="1"/>
    <col min="7426" max="7426" width="6.85546875" style="95" customWidth="1"/>
    <col min="7427" max="7427" width="54.28515625" style="95" customWidth="1"/>
    <col min="7428" max="7428" width="26.140625" style="95" customWidth="1"/>
    <col min="7429" max="7444" width="12.140625" style="95" customWidth="1"/>
    <col min="7445" max="7445" width="25.85546875" style="95" customWidth="1"/>
    <col min="7446" max="7456" width="12.140625" style="95" customWidth="1"/>
    <col min="7457" max="7680" width="9.140625" style="95"/>
    <col min="7681" max="7681" width="3" style="95" customWidth="1"/>
    <col min="7682" max="7682" width="6.85546875" style="95" customWidth="1"/>
    <col min="7683" max="7683" width="54.28515625" style="95" customWidth="1"/>
    <col min="7684" max="7684" width="26.140625" style="95" customWidth="1"/>
    <col min="7685" max="7700" width="12.140625" style="95" customWidth="1"/>
    <col min="7701" max="7701" width="25.85546875" style="95" customWidth="1"/>
    <col min="7702" max="7712" width="12.140625" style="95" customWidth="1"/>
    <col min="7713" max="7936" width="9.140625" style="95"/>
    <col min="7937" max="7937" width="3" style="95" customWidth="1"/>
    <col min="7938" max="7938" width="6.85546875" style="95" customWidth="1"/>
    <col min="7939" max="7939" width="54.28515625" style="95" customWidth="1"/>
    <col min="7940" max="7940" width="26.140625" style="95" customWidth="1"/>
    <col min="7941" max="7956" width="12.140625" style="95" customWidth="1"/>
    <col min="7957" max="7957" width="25.85546875" style="95" customWidth="1"/>
    <col min="7958" max="7968" width="12.140625" style="95" customWidth="1"/>
    <col min="7969" max="8192" width="9.140625" style="95"/>
    <col min="8193" max="8193" width="3" style="95" customWidth="1"/>
    <col min="8194" max="8194" width="6.85546875" style="95" customWidth="1"/>
    <col min="8195" max="8195" width="54.28515625" style="95" customWidth="1"/>
    <col min="8196" max="8196" width="26.140625" style="95" customWidth="1"/>
    <col min="8197" max="8212" width="12.140625" style="95" customWidth="1"/>
    <col min="8213" max="8213" width="25.85546875" style="95" customWidth="1"/>
    <col min="8214" max="8224" width="12.140625" style="95" customWidth="1"/>
    <col min="8225" max="8448" width="9.140625" style="95"/>
    <col min="8449" max="8449" width="3" style="95" customWidth="1"/>
    <col min="8450" max="8450" width="6.85546875" style="95" customWidth="1"/>
    <col min="8451" max="8451" width="54.28515625" style="95" customWidth="1"/>
    <col min="8452" max="8452" width="26.140625" style="95" customWidth="1"/>
    <col min="8453" max="8468" width="12.140625" style="95" customWidth="1"/>
    <col min="8469" max="8469" width="25.85546875" style="95" customWidth="1"/>
    <col min="8470" max="8480" width="12.140625" style="95" customWidth="1"/>
    <col min="8481" max="8704" width="9.140625" style="95"/>
    <col min="8705" max="8705" width="3" style="95" customWidth="1"/>
    <col min="8706" max="8706" width="6.85546875" style="95" customWidth="1"/>
    <col min="8707" max="8707" width="54.28515625" style="95" customWidth="1"/>
    <col min="8708" max="8708" width="26.140625" style="95" customWidth="1"/>
    <col min="8709" max="8724" width="12.140625" style="95" customWidth="1"/>
    <col min="8725" max="8725" width="25.85546875" style="95" customWidth="1"/>
    <col min="8726" max="8736" width="12.140625" style="95" customWidth="1"/>
    <col min="8737" max="8960" width="9.140625" style="95"/>
    <col min="8961" max="8961" width="3" style="95" customWidth="1"/>
    <col min="8962" max="8962" width="6.85546875" style="95" customWidth="1"/>
    <col min="8963" max="8963" width="54.28515625" style="95" customWidth="1"/>
    <col min="8964" max="8964" width="26.140625" style="95" customWidth="1"/>
    <col min="8965" max="8980" width="12.140625" style="95" customWidth="1"/>
    <col min="8981" max="8981" width="25.85546875" style="95" customWidth="1"/>
    <col min="8982" max="8992" width="12.140625" style="95" customWidth="1"/>
    <col min="8993" max="9216" width="9.140625" style="95"/>
    <col min="9217" max="9217" width="3" style="95" customWidth="1"/>
    <col min="9218" max="9218" width="6.85546875" style="95" customWidth="1"/>
    <col min="9219" max="9219" width="54.28515625" style="95" customWidth="1"/>
    <col min="9220" max="9220" width="26.140625" style="95" customWidth="1"/>
    <col min="9221" max="9236" width="12.140625" style="95" customWidth="1"/>
    <col min="9237" max="9237" width="25.85546875" style="95" customWidth="1"/>
    <col min="9238" max="9248" width="12.140625" style="95" customWidth="1"/>
    <col min="9249" max="9472" width="9.140625" style="95"/>
    <col min="9473" max="9473" width="3" style="95" customWidth="1"/>
    <col min="9474" max="9474" width="6.85546875" style="95" customWidth="1"/>
    <col min="9475" max="9475" width="54.28515625" style="95" customWidth="1"/>
    <col min="9476" max="9476" width="26.140625" style="95" customWidth="1"/>
    <col min="9477" max="9492" width="12.140625" style="95" customWidth="1"/>
    <col min="9493" max="9493" width="25.85546875" style="95" customWidth="1"/>
    <col min="9494" max="9504" width="12.140625" style="95" customWidth="1"/>
    <col min="9505" max="9728" width="9.140625" style="95"/>
    <col min="9729" max="9729" width="3" style="95" customWidth="1"/>
    <col min="9730" max="9730" width="6.85546875" style="95" customWidth="1"/>
    <col min="9731" max="9731" width="54.28515625" style="95" customWidth="1"/>
    <col min="9732" max="9732" width="26.140625" style="95" customWidth="1"/>
    <col min="9733" max="9748" width="12.140625" style="95" customWidth="1"/>
    <col min="9749" max="9749" width="25.85546875" style="95" customWidth="1"/>
    <col min="9750" max="9760" width="12.140625" style="95" customWidth="1"/>
    <col min="9761" max="9984" width="9.140625" style="95"/>
    <col min="9985" max="9985" width="3" style="95" customWidth="1"/>
    <col min="9986" max="9986" width="6.85546875" style="95" customWidth="1"/>
    <col min="9987" max="9987" width="54.28515625" style="95" customWidth="1"/>
    <col min="9988" max="9988" width="26.140625" style="95" customWidth="1"/>
    <col min="9989" max="10004" width="12.140625" style="95" customWidth="1"/>
    <col min="10005" max="10005" width="25.85546875" style="95" customWidth="1"/>
    <col min="10006" max="10016" width="12.140625" style="95" customWidth="1"/>
    <col min="10017" max="10240" width="9.140625" style="95"/>
    <col min="10241" max="10241" width="3" style="95" customWidth="1"/>
    <col min="10242" max="10242" width="6.85546875" style="95" customWidth="1"/>
    <col min="10243" max="10243" width="54.28515625" style="95" customWidth="1"/>
    <col min="10244" max="10244" width="26.140625" style="95" customWidth="1"/>
    <col min="10245" max="10260" width="12.140625" style="95" customWidth="1"/>
    <col min="10261" max="10261" width="25.85546875" style="95" customWidth="1"/>
    <col min="10262" max="10272" width="12.140625" style="95" customWidth="1"/>
    <col min="10273" max="10496" width="9.140625" style="95"/>
    <col min="10497" max="10497" width="3" style="95" customWidth="1"/>
    <col min="10498" max="10498" width="6.85546875" style="95" customWidth="1"/>
    <col min="10499" max="10499" width="54.28515625" style="95" customWidth="1"/>
    <col min="10500" max="10500" width="26.140625" style="95" customWidth="1"/>
    <col min="10501" max="10516" width="12.140625" style="95" customWidth="1"/>
    <col min="10517" max="10517" width="25.85546875" style="95" customWidth="1"/>
    <col min="10518" max="10528" width="12.140625" style="95" customWidth="1"/>
    <col min="10529" max="10752" width="9.140625" style="95"/>
    <col min="10753" max="10753" width="3" style="95" customWidth="1"/>
    <col min="10754" max="10754" width="6.85546875" style="95" customWidth="1"/>
    <col min="10755" max="10755" width="54.28515625" style="95" customWidth="1"/>
    <col min="10756" max="10756" width="26.140625" style="95" customWidth="1"/>
    <col min="10757" max="10772" width="12.140625" style="95" customWidth="1"/>
    <col min="10773" max="10773" width="25.85546875" style="95" customWidth="1"/>
    <col min="10774" max="10784" width="12.140625" style="95" customWidth="1"/>
    <col min="10785" max="11008" width="9.140625" style="95"/>
    <col min="11009" max="11009" width="3" style="95" customWidth="1"/>
    <col min="11010" max="11010" width="6.85546875" style="95" customWidth="1"/>
    <col min="11011" max="11011" width="54.28515625" style="95" customWidth="1"/>
    <col min="11012" max="11012" width="26.140625" style="95" customWidth="1"/>
    <col min="11013" max="11028" width="12.140625" style="95" customWidth="1"/>
    <col min="11029" max="11029" width="25.85546875" style="95" customWidth="1"/>
    <col min="11030" max="11040" width="12.140625" style="95" customWidth="1"/>
    <col min="11041" max="11264" width="9.140625" style="95"/>
    <col min="11265" max="11265" width="3" style="95" customWidth="1"/>
    <col min="11266" max="11266" width="6.85546875" style="95" customWidth="1"/>
    <col min="11267" max="11267" width="54.28515625" style="95" customWidth="1"/>
    <col min="11268" max="11268" width="26.140625" style="95" customWidth="1"/>
    <col min="11269" max="11284" width="12.140625" style="95" customWidth="1"/>
    <col min="11285" max="11285" width="25.85546875" style="95" customWidth="1"/>
    <col min="11286" max="11296" width="12.140625" style="95" customWidth="1"/>
    <col min="11297" max="11520" width="9.140625" style="95"/>
    <col min="11521" max="11521" width="3" style="95" customWidth="1"/>
    <col min="11522" max="11522" width="6.85546875" style="95" customWidth="1"/>
    <col min="11523" max="11523" width="54.28515625" style="95" customWidth="1"/>
    <col min="11524" max="11524" width="26.140625" style="95" customWidth="1"/>
    <col min="11525" max="11540" width="12.140625" style="95" customWidth="1"/>
    <col min="11541" max="11541" width="25.85546875" style="95" customWidth="1"/>
    <col min="11542" max="11552" width="12.140625" style="95" customWidth="1"/>
    <col min="11553" max="11776" width="9.140625" style="95"/>
    <col min="11777" max="11777" width="3" style="95" customWidth="1"/>
    <col min="11778" max="11778" width="6.85546875" style="95" customWidth="1"/>
    <col min="11779" max="11779" width="54.28515625" style="95" customWidth="1"/>
    <col min="11780" max="11780" width="26.140625" style="95" customWidth="1"/>
    <col min="11781" max="11796" width="12.140625" style="95" customWidth="1"/>
    <col min="11797" max="11797" width="25.85546875" style="95" customWidth="1"/>
    <col min="11798" max="11808" width="12.140625" style="95" customWidth="1"/>
    <col min="11809" max="12032" width="9.140625" style="95"/>
    <col min="12033" max="12033" width="3" style="95" customWidth="1"/>
    <col min="12034" max="12034" width="6.85546875" style="95" customWidth="1"/>
    <col min="12035" max="12035" width="54.28515625" style="95" customWidth="1"/>
    <col min="12036" max="12036" width="26.140625" style="95" customWidth="1"/>
    <col min="12037" max="12052" width="12.140625" style="95" customWidth="1"/>
    <col min="12053" max="12053" width="25.85546875" style="95" customWidth="1"/>
    <col min="12054" max="12064" width="12.140625" style="95" customWidth="1"/>
    <col min="12065" max="12288" width="9.140625" style="95"/>
    <col min="12289" max="12289" width="3" style="95" customWidth="1"/>
    <col min="12290" max="12290" width="6.85546875" style="95" customWidth="1"/>
    <col min="12291" max="12291" width="54.28515625" style="95" customWidth="1"/>
    <col min="12292" max="12292" width="26.140625" style="95" customWidth="1"/>
    <col min="12293" max="12308" width="12.140625" style="95" customWidth="1"/>
    <col min="12309" max="12309" width="25.85546875" style="95" customWidth="1"/>
    <col min="12310" max="12320" width="12.140625" style="95" customWidth="1"/>
    <col min="12321" max="12544" width="9.140625" style="95"/>
    <col min="12545" max="12545" width="3" style="95" customWidth="1"/>
    <col min="12546" max="12546" width="6.85546875" style="95" customWidth="1"/>
    <col min="12547" max="12547" width="54.28515625" style="95" customWidth="1"/>
    <col min="12548" max="12548" width="26.140625" style="95" customWidth="1"/>
    <col min="12549" max="12564" width="12.140625" style="95" customWidth="1"/>
    <col min="12565" max="12565" width="25.85546875" style="95" customWidth="1"/>
    <col min="12566" max="12576" width="12.140625" style="95" customWidth="1"/>
    <col min="12577" max="12800" width="9.140625" style="95"/>
    <col min="12801" max="12801" width="3" style="95" customWidth="1"/>
    <col min="12802" max="12802" width="6.85546875" style="95" customWidth="1"/>
    <col min="12803" max="12803" width="54.28515625" style="95" customWidth="1"/>
    <col min="12804" max="12804" width="26.140625" style="95" customWidth="1"/>
    <col min="12805" max="12820" width="12.140625" style="95" customWidth="1"/>
    <col min="12821" max="12821" width="25.85546875" style="95" customWidth="1"/>
    <col min="12822" max="12832" width="12.140625" style="95" customWidth="1"/>
    <col min="12833" max="13056" width="9.140625" style="95"/>
    <col min="13057" max="13057" width="3" style="95" customWidth="1"/>
    <col min="13058" max="13058" width="6.85546875" style="95" customWidth="1"/>
    <col min="13059" max="13059" width="54.28515625" style="95" customWidth="1"/>
    <col min="13060" max="13060" width="26.140625" style="95" customWidth="1"/>
    <col min="13061" max="13076" width="12.140625" style="95" customWidth="1"/>
    <col min="13077" max="13077" width="25.85546875" style="95" customWidth="1"/>
    <col min="13078" max="13088" width="12.140625" style="95" customWidth="1"/>
    <col min="13089" max="13312" width="9.140625" style="95"/>
    <col min="13313" max="13313" width="3" style="95" customWidth="1"/>
    <col min="13314" max="13314" width="6.85546875" style="95" customWidth="1"/>
    <col min="13315" max="13315" width="54.28515625" style="95" customWidth="1"/>
    <col min="13316" max="13316" width="26.140625" style="95" customWidth="1"/>
    <col min="13317" max="13332" width="12.140625" style="95" customWidth="1"/>
    <col min="13333" max="13333" width="25.85546875" style="95" customWidth="1"/>
    <col min="13334" max="13344" width="12.140625" style="95" customWidth="1"/>
    <col min="13345" max="13568" width="9.140625" style="95"/>
    <col min="13569" max="13569" width="3" style="95" customWidth="1"/>
    <col min="13570" max="13570" width="6.85546875" style="95" customWidth="1"/>
    <col min="13571" max="13571" width="54.28515625" style="95" customWidth="1"/>
    <col min="13572" max="13572" width="26.140625" style="95" customWidth="1"/>
    <col min="13573" max="13588" width="12.140625" style="95" customWidth="1"/>
    <col min="13589" max="13589" width="25.85546875" style="95" customWidth="1"/>
    <col min="13590" max="13600" width="12.140625" style="95" customWidth="1"/>
    <col min="13601" max="13824" width="9.140625" style="95"/>
    <col min="13825" max="13825" width="3" style="95" customWidth="1"/>
    <col min="13826" max="13826" width="6.85546875" style="95" customWidth="1"/>
    <col min="13827" max="13827" width="54.28515625" style="95" customWidth="1"/>
    <col min="13828" max="13828" width="26.140625" style="95" customWidth="1"/>
    <col min="13829" max="13844" width="12.140625" style="95" customWidth="1"/>
    <col min="13845" max="13845" width="25.85546875" style="95" customWidth="1"/>
    <col min="13846" max="13856" width="12.140625" style="95" customWidth="1"/>
    <col min="13857" max="14080" width="9.140625" style="95"/>
    <col min="14081" max="14081" width="3" style="95" customWidth="1"/>
    <col min="14082" max="14082" width="6.85546875" style="95" customWidth="1"/>
    <col min="14083" max="14083" width="54.28515625" style="95" customWidth="1"/>
    <col min="14084" max="14084" width="26.140625" style="95" customWidth="1"/>
    <col min="14085" max="14100" width="12.140625" style="95" customWidth="1"/>
    <col min="14101" max="14101" width="25.85546875" style="95" customWidth="1"/>
    <col min="14102" max="14112" width="12.140625" style="95" customWidth="1"/>
    <col min="14113" max="14336" width="9.140625" style="95"/>
    <col min="14337" max="14337" width="3" style="95" customWidth="1"/>
    <col min="14338" max="14338" width="6.85546875" style="95" customWidth="1"/>
    <col min="14339" max="14339" width="54.28515625" style="95" customWidth="1"/>
    <col min="14340" max="14340" width="26.140625" style="95" customWidth="1"/>
    <col min="14341" max="14356" width="12.140625" style="95" customWidth="1"/>
    <col min="14357" max="14357" width="25.85546875" style="95" customWidth="1"/>
    <col min="14358" max="14368" width="12.140625" style="95" customWidth="1"/>
    <col min="14369" max="14592" width="9.140625" style="95"/>
    <col min="14593" max="14593" width="3" style="95" customWidth="1"/>
    <col min="14594" max="14594" width="6.85546875" style="95" customWidth="1"/>
    <col min="14595" max="14595" width="54.28515625" style="95" customWidth="1"/>
    <col min="14596" max="14596" width="26.140625" style="95" customWidth="1"/>
    <col min="14597" max="14612" width="12.140625" style="95" customWidth="1"/>
    <col min="14613" max="14613" width="25.85546875" style="95" customWidth="1"/>
    <col min="14614" max="14624" width="12.140625" style="95" customWidth="1"/>
    <col min="14625" max="14848" width="9.140625" style="95"/>
    <col min="14849" max="14849" width="3" style="95" customWidth="1"/>
    <col min="14850" max="14850" width="6.85546875" style="95" customWidth="1"/>
    <col min="14851" max="14851" width="54.28515625" style="95" customWidth="1"/>
    <col min="14852" max="14852" width="26.140625" style="95" customWidth="1"/>
    <col min="14853" max="14868" width="12.140625" style="95" customWidth="1"/>
    <col min="14869" max="14869" width="25.85546875" style="95" customWidth="1"/>
    <col min="14870" max="14880" width="12.140625" style="95" customWidth="1"/>
    <col min="14881" max="15104" width="9.140625" style="95"/>
    <col min="15105" max="15105" width="3" style="95" customWidth="1"/>
    <col min="15106" max="15106" width="6.85546875" style="95" customWidth="1"/>
    <col min="15107" max="15107" width="54.28515625" style="95" customWidth="1"/>
    <col min="15108" max="15108" width="26.140625" style="95" customWidth="1"/>
    <col min="15109" max="15124" width="12.140625" style="95" customWidth="1"/>
    <col min="15125" max="15125" width="25.85546875" style="95" customWidth="1"/>
    <col min="15126" max="15136" width="12.140625" style="95" customWidth="1"/>
    <col min="15137" max="15360" width="9.140625" style="95"/>
    <col min="15361" max="15361" width="3" style="95" customWidth="1"/>
    <col min="15362" max="15362" width="6.85546875" style="95" customWidth="1"/>
    <col min="15363" max="15363" width="54.28515625" style="95" customWidth="1"/>
    <col min="15364" max="15364" width="26.140625" style="95" customWidth="1"/>
    <col min="15365" max="15380" width="12.140625" style="95" customWidth="1"/>
    <col min="15381" max="15381" width="25.85546875" style="95" customWidth="1"/>
    <col min="15382" max="15392" width="12.140625" style="95" customWidth="1"/>
    <col min="15393" max="15616" width="9.140625" style="95"/>
    <col min="15617" max="15617" width="3" style="95" customWidth="1"/>
    <col min="15618" max="15618" width="6.85546875" style="95" customWidth="1"/>
    <col min="15619" max="15619" width="54.28515625" style="95" customWidth="1"/>
    <col min="15620" max="15620" width="26.140625" style="95" customWidth="1"/>
    <col min="15621" max="15636" width="12.140625" style="95" customWidth="1"/>
    <col min="15637" max="15637" width="25.85546875" style="95" customWidth="1"/>
    <col min="15638" max="15648" width="12.140625" style="95" customWidth="1"/>
    <col min="15649" max="15872" width="9.140625" style="95"/>
    <col min="15873" max="15873" width="3" style="95" customWidth="1"/>
    <col min="15874" max="15874" width="6.85546875" style="95" customWidth="1"/>
    <col min="15875" max="15875" width="54.28515625" style="95" customWidth="1"/>
    <col min="15876" max="15876" width="26.140625" style="95" customWidth="1"/>
    <col min="15877" max="15892" width="12.140625" style="95" customWidth="1"/>
    <col min="15893" max="15893" width="25.85546875" style="95" customWidth="1"/>
    <col min="15894" max="15904" width="12.140625" style="95" customWidth="1"/>
    <col min="15905" max="16128" width="9.140625" style="95"/>
    <col min="16129" max="16129" width="3" style="95" customWidth="1"/>
    <col min="16130" max="16130" width="6.85546875" style="95" customWidth="1"/>
    <col min="16131" max="16131" width="54.28515625" style="95" customWidth="1"/>
    <col min="16132" max="16132" width="26.140625" style="95" customWidth="1"/>
    <col min="16133" max="16148" width="12.140625" style="95" customWidth="1"/>
    <col min="16149" max="16149" width="25.85546875" style="95" customWidth="1"/>
    <col min="16150" max="16160" width="12.140625" style="95" customWidth="1"/>
    <col min="16161" max="16384" width="9.140625" style="95"/>
  </cols>
  <sheetData>
    <row r="1" spans="2:25" ht="34.15" customHeight="1" x14ac:dyDescent="0.2">
      <c r="B1" s="93"/>
      <c r="C1" s="94" t="s">
        <v>39</v>
      </c>
      <c r="D1" s="95"/>
      <c r="E1" s="96"/>
      <c r="F1" s="96"/>
      <c r="G1" s="96"/>
      <c r="H1" s="96"/>
      <c r="I1" s="96"/>
      <c r="J1" s="96"/>
      <c r="K1" s="96"/>
      <c r="L1" s="96"/>
      <c r="M1" s="96"/>
      <c r="N1" s="96"/>
      <c r="O1" s="96"/>
      <c r="P1" s="96"/>
      <c r="Q1" s="96"/>
      <c r="R1" s="97"/>
      <c r="S1" s="98"/>
      <c r="T1" s="96"/>
      <c r="U1" s="96"/>
      <c r="V1" s="95"/>
      <c r="W1" s="95"/>
      <c r="X1" s="95"/>
      <c r="Y1" s="95"/>
    </row>
    <row r="2" spans="2:25" s="99" customFormat="1" ht="24" customHeight="1" x14ac:dyDescent="0.25">
      <c r="B2" s="254" t="s">
        <v>8</v>
      </c>
      <c r="C2" s="256" t="s">
        <v>40</v>
      </c>
      <c r="D2" s="257"/>
      <c r="E2" s="257"/>
      <c r="F2" s="257"/>
      <c r="G2" s="257"/>
      <c r="H2" s="257"/>
      <c r="I2" s="257"/>
      <c r="J2" s="257"/>
      <c r="K2" s="257"/>
      <c r="L2" s="257"/>
      <c r="M2" s="257"/>
      <c r="N2" s="257"/>
      <c r="O2" s="257"/>
      <c r="P2" s="257"/>
      <c r="Q2" s="257"/>
      <c r="R2" s="257"/>
      <c r="S2" s="258"/>
      <c r="T2" s="259"/>
      <c r="U2" s="205"/>
    </row>
    <row r="3" spans="2:25" s="99" customFormat="1" ht="24" customHeight="1" x14ac:dyDescent="0.25">
      <c r="B3" s="255"/>
      <c r="C3" s="261" t="s">
        <v>41</v>
      </c>
      <c r="D3" s="262"/>
      <c r="E3" s="262"/>
      <c r="F3" s="262"/>
      <c r="G3" s="262"/>
      <c r="H3" s="262"/>
      <c r="I3" s="262"/>
      <c r="J3" s="262"/>
      <c r="K3" s="262"/>
      <c r="L3" s="262"/>
      <c r="M3" s="262"/>
      <c r="N3" s="262"/>
      <c r="O3" s="262"/>
      <c r="P3" s="262"/>
      <c r="Q3" s="262"/>
      <c r="R3" s="262"/>
      <c r="S3" s="263"/>
      <c r="T3" s="260"/>
      <c r="U3" s="205"/>
    </row>
    <row r="4" spans="2:25" s="102" customFormat="1" ht="64.5" customHeight="1" thickBot="1" x14ac:dyDescent="0.3">
      <c r="B4" s="264" t="s">
        <v>34</v>
      </c>
      <c r="C4" s="264"/>
      <c r="D4" s="264"/>
      <c r="E4" s="196" t="s">
        <v>42</v>
      </c>
      <c r="F4" s="196" t="s">
        <v>99</v>
      </c>
      <c r="G4" s="196" t="s">
        <v>43</v>
      </c>
      <c r="H4" s="197" t="s">
        <v>44</v>
      </c>
      <c r="I4" s="198" t="s">
        <v>35</v>
      </c>
      <c r="J4" s="196" t="s">
        <v>45</v>
      </c>
      <c r="K4" s="196" t="s">
        <v>46</v>
      </c>
      <c r="L4" s="196" t="s">
        <v>47</v>
      </c>
      <c r="M4" s="196" t="s">
        <v>48</v>
      </c>
      <c r="N4" s="196" t="s">
        <v>49</v>
      </c>
      <c r="O4" s="196" t="s">
        <v>50</v>
      </c>
      <c r="P4" s="197" t="s">
        <v>51</v>
      </c>
      <c r="Q4" s="198" t="s">
        <v>36</v>
      </c>
      <c r="R4" s="197" t="s">
        <v>52</v>
      </c>
      <c r="S4" s="198" t="s">
        <v>37</v>
      </c>
      <c r="T4" s="260"/>
      <c r="U4" s="205"/>
    </row>
    <row r="5" spans="2:25" s="99" customFormat="1" ht="24" customHeight="1" x14ac:dyDescent="0.25">
      <c r="B5" s="103" t="str">
        <f>Översikt!$B$3&amp;"."&amp;ROW()-4</f>
        <v>A 1.1</v>
      </c>
      <c r="C5" s="251" t="s">
        <v>53</v>
      </c>
      <c r="D5" s="104" t="s">
        <v>54</v>
      </c>
      <c r="E5" s="105"/>
      <c r="F5" s="105"/>
      <c r="G5" s="105"/>
      <c r="H5" s="106">
        <f>SUM(E5:G5)</f>
        <v>0</v>
      </c>
      <c r="I5" s="107">
        <f t="shared" ref="I5:I29" si="0">H5*TimKost</f>
        <v>0</v>
      </c>
      <c r="J5" s="105"/>
      <c r="K5" s="105"/>
      <c r="L5" s="105"/>
      <c r="M5" s="105"/>
      <c r="N5" s="105"/>
      <c r="O5" s="105"/>
      <c r="P5" s="106">
        <f>SUM(J5:O5)</f>
        <v>0</v>
      </c>
      <c r="Q5" s="107">
        <f>P5*TimKost</f>
        <v>0</v>
      </c>
      <c r="R5" s="106">
        <f>H5+P5</f>
        <v>0</v>
      </c>
      <c r="S5" s="107">
        <f>R5*TimKost</f>
        <v>0</v>
      </c>
      <c r="T5" s="260"/>
      <c r="U5" s="205"/>
      <c r="V5" s="108"/>
      <c r="W5" s="108"/>
      <c r="X5" s="108"/>
      <c r="Y5" s="109"/>
    </row>
    <row r="6" spans="2:25" s="99" customFormat="1" ht="24" customHeight="1" x14ac:dyDescent="0.25">
      <c r="B6" s="110" t="str">
        <f>Översikt!$B$3&amp;"."&amp;ROW()-4</f>
        <v>A 1.2</v>
      </c>
      <c r="C6" s="252"/>
      <c r="D6" s="111" t="s">
        <v>55</v>
      </c>
      <c r="E6" s="112"/>
      <c r="F6" s="112"/>
      <c r="G6" s="112"/>
      <c r="H6" s="113">
        <f t="shared" ref="H6:H29" si="1">SUM(E6:G6)</f>
        <v>0</v>
      </c>
      <c r="I6" s="114">
        <f t="shared" si="0"/>
        <v>0</v>
      </c>
      <c r="J6" s="112"/>
      <c r="K6" s="112"/>
      <c r="L6" s="112"/>
      <c r="M6" s="112"/>
      <c r="N6" s="112"/>
      <c r="O6" s="112"/>
      <c r="P6" s="113">
        <f t="shared" ref="P6:P29" si="2">SUM(J6:O6)</f>
        <v>0</v>
      </c>
      <c r="Q6" s="114">
        <f t="shared" ref="Q6:Q29" si="3">P6*TimKost</f>
        <v>0</v>
      </c>
      <c r="R6" s="113">
        <f t="shared" ref="R6:R29" si="4">H6+P6</f>
        <v>0</v>
      </c>
      <c r="S6" s="114">
        <f t="shared" ref="S6:S29" si="5">R6*TimKost</f>
        <v>0</v>
      </c>
      <c r="T6" s="260"/>
      <c r="U6" s="205"/>
      <c r="V6" s="108"/>
      <c r="W6" s="108"/>
      <c r="X6" s="108"/>
      <c r="Y6" s="108"/>
    </row>
    <row r="7" spans="2:25" s="99" customFormat="1" ht="24" customHeight="1" thickBot="1" x14ac:dyDescent="0.3">
      <c r="B7" s="115" t="str">
        <f>Översikt!$B$3&amp;"."&amp;ROW()-4</f>
        <v>A 1.3</v>
      </c>
      <c r="C7" s="253"/>
      <c r="D7" s="116" t="s">
        <v>56</v>
      </c>
      <c r="E7" s="117"/>
      <c r="F7" s="117"/>
      <c r="G7" s="117"/>
      <c r="H7" s="118">
        <f t="shared" si="1"/>
        <v>0</v>
      </c>
      <c r="I7" s="119">
        <f t="shared" si="0"/>
        <v>0</v>
      </c>
      <c r="J7" s="117"/>
      <c r="K7" s="117"/>
      <c r="L7" s="117"/>
      <c r="M7" s="117"/>
      <c r="N7" s="117"/>
      <c r="O7" s="117"/>
      <c r="P7" s="118">
        <f t="shared" si="2"/>
        <v>0</v>
      </c>
      <c r="Q7" s="119">
        <f t="shared" si="3"/>
        <v>0</v>
      </c>
      <c r="R7" s="118">
        <f t="shared" si="4"/>
        <v>0</v>
      </c>
      <c r="S7" s="119">
        <f t="shared" si="5"/>
        <v>0</v>
      </c>
      <c r="T7" s="260"/>
      <c r="U7" s="205"/>
      <c r="V7" s="108"/>
      <c r="W7" s="108"/>
      <c r="X7" s="108"/>
      <c r="Y7" s="108"/>
    </row>
    <row r="8" spans="2:25" s="99" customFormat="1" ht="24" customHeight="1" x14ac:dyDescent="0.25">
      <c r="B8" s="103" t="str">
        <f>Översikt!$B$3&amp;"."&amp;ROW()-4</f>
        <v>A 1.4</v>
      </c>
      <c r="C8" s="251" t="s">
        <v>57</v>
      </c>
      <c r="D8" s="104" t="s">
        <v>54</v>
      </c>
      <c r="E8" s="105"/>
      <c r="F8" s="105"/>
      <c r="G8" s="105"/>
      <c r="H8" s="106">
        <f t="shared" si="1"/>
        <v>0</v>
      </c>
      <c r="I8" s="107">
        <f t="shared" si="0"/>
        <v>0</v>
      </c>
      <c r="J8" s="105"/>
      <c r="K8" s="105"/>
      <c r="L8" s="105"/>
      <c r="M8" s="105"/>
      <c r="N8" s="105"/>
      <c r="O8" s="105"/>
      <c r="P8" s="106">
        <f t="shared" si="2"/>
        <v>0</v>
      </c>
      <c r="Q8" s="107">
        <f t="shared" si="3"/>
        <v>0</v>
      </c>
      <c r="R8" s="106">
        <f t="shared" si="4"/>
        <v>0</v>
      </c>
      <c r="S8" s="107">
        <f t="shared" si="5"/>
        <v>0</v>
      </c>
      <c r="T8" s="260"/>
      <c r="U8" s="205"/>
      <c r="V8" s="108"/>
      <c r="W8" s="108"/>
      <c r="X8" s="108"/>
      <c r="Y8" s="108"/>
    </row>
    <row r="9" spans="2:25" s="99" customFormat="1" ht="24" customHeight="1" x14ac:dyDescent="0.25">
      <c r="B9" s="110" t="str">
        <f>Översikt!$B$3&amp;"."&amp;ROW()-4</f>
        <v>A 1.5</v>
      </c>
      <c r="C9" s="252"/>
      <c r="D9" s="111" t="s">
        <v>55</v>
      </c>
      <c r="E9" s="112"/>
      <c r="F9" s="112"/>
      <c r="G9" s="112"/>
      <c r="H9" s="113">
        <f t="shared" si="1"/>
        <v>0</v>
      </c>
      <c r="I9" s="114">
        <f t="shared" si="0"/>
        <v>0</v>
      </c>
      <c r="J9" s="112"/>
      <c r="K9" s="112"/>
      <c r="L9" s="112"/>
      <c r="M9" s="112"/>
      <c r="N9" s="112"/>
      <c r="O9" s="112"/>
      <c r="P9" s="113">
        <f t="shared" si="2"/>
        <v>0</v>
      </c>
      <c r="Q9" s="114">
        <f t="shared" si="3"/>
        <v>0</v>
      </c>
      <c r="R9" s="113">
        <f t="shared" si="4"/>
        <v>0</v>
      </c>
      <c r="S9" s="114">
        <f t="shared" si="5"/>
        <v>0</v>
      </c>
      <c r="T9" s="260"/>
      <c r="U9" s="205"/>
      <c r="V9" s="108"/>
      <c r="W9" s="108"/>
      <c r="X9" s="108"/>
      <c r="Y9" s="108"/>
    </row>
    <row r="10" spans="2:25" s="99" customFormat="1" ht="24" customHeight="1" thickBot="1" x14ac:dyDescent="0.3">
      <c r="B10" s="115" t="str">
        <f>Översikt!$B$3&amp;"."&amp;ROW()-4</f>
        <v>A 1.6</v>
      </c>
      <c r="C10" s="253"/>
      <c r="D10" s="116" t="s">
        <v>56</v>
      </c>
      <c r="E10" s="117"/>
      <c r="F10" s="117"/>
      <c r="G10" s="117"/>
      <c r="H10" s="118">
        <f t="shared" si="1"/>
        <v>0</v>
      </c>
      <c r="I10" s="119">
        <f t="shared" si="0"/>
        <v>0</v>
      </c>
      <c r="J10" s="117"/>
      <c r="K10" s="117"/>
      <c r="L10" s="117"/>
      <c r="M10" s="117"/>
      <c r="N10" s="117"/>
      <c r="O10" s="117"/>
      <c r="P10" s="118">
        <f t="shared" si="2"/>
        <v>0</v>
      </c>
      <c r="Q10" s="119">
        <f t="shared" si="3"/>
        <v>0</v>
      </c>
      <c r="R10" s="118">
        <f t="shared" si="4"/>
        <v>0</v>
      </c>
      <c r="S10" s="119">
        <f t="shared" si="5"/>
        <v>0</v>
      </c>
      <c r="T10" s="260"/>
      <c r="U10" s="205"/>
      <c r="V10" s="108"/>
      <c r="W10" s="108"/>
      <c r="X10" s="108"/>
      <c r="Y10" s="108"/>
    </row>
    <row r="11" spans="2:25" s="99" customFormat="1" ht="24" customHeight="1" x14ac:dyDescent="0.25">
      <c r="B11" s="103" t="str">
        <f>Översikt!$B$3&amp;"."&amp;ROW()-4</f>
        <v>A 1.7</v>
      </c>
      <c r="C11" s="251" t="s">
        <v>58</v>
      </c>
      <c r="D11" s="104" t="s">
        <v>54</v>
      </c>
      <c r="E11" s="105"/>
      <c r="F11" s="105"/>
      <c r="G11" s="105"/>
      <c r="H11" s="106">
        <f t="shared" si="1"/>
        <v>0</v>
      </c>
      <c r="I11" s="107">
        <f t="shared" si="0"/>
        <v>0</v>
      </c>
      <c r="J11" s="105"/>
      <c r="K11" s="105"/>
      <c r="L11" s="105"/>
      <c r="M11" s="105"/>
      <c r="N11" s="105"/>
      <c r="O11" s="105"/>
      <c r="P11" s="106">
        <f t="shared" si="2"/>
        <v>0</v>
      </c>
      <c r="Q11" s="107">
        <f t="shared" si="3"/>
        <v>0</v>
      </c>
      <c r="R11" s="106">
        <f t="shared" si="4"/>
        <v>0</v>
      </c>
      <c r="S11" s="107">
        <f t="shared" si="5"/>
        <v>0</v>
      </c>
      <c r="T11" s="260"/>
      <c r="U11" s="205"/>
      <c r="V11" s="108"/>
      <c r="W11" s="108"/>
      <c r="X11" s="108"/>
      <c r="Y11" s="108"/>
    </row>
    <row r="12" spans="2:25" s="99" customFormat="1" ht="24" customHeight="1" x14ac:dyDescent="0.25">
      <c r="B12" s="110" t="str">
        <f>Översikt!$B$3&amp;"."&amp;ROW()-4</f>
        <v>A 1.8</v>
      </c>
      <c r="C12" s="252"/>
      <c r="D12" s="111" t="s">
        <v>55</v>
      </c>
      <c r="E12" s="112"/>
      <c r="F12" s="112"/>
      <c r="G12" s="112"/>
      <c r="H12" s="113">
        <f t="shared" si="1"/>
        <v>0</v>
      </c>
      <c r="I12" s="114">
        <f t="shared" si="0"/>
        <v>0</v>
      </c>
      <c r="J12" s="112"/>
      <c r="K12" s="112"/>
      <c r="L12" s="112"/>
      <c r="M12" s="112"/>
      <c r="N12" s="112"/>
      <c r="O12" s="112"/>
      <c r="P12" s="113">
        <f t="shared" si="2"/>
        <v>0</v>
      </c>
      <c r="Q12" s="114">
        <f t="shared" si="3"/>
        <v>0</v>
      </c>
      <c r="R12" s="113">
        <f t="shared" si="4"/>
        <v>0</v>
      </c>
      <c r="S12" s="114">
        <f t="shared" si="5"/>
        <v>0</v>
      </c>
      <c r="T12" s="260"/>
      <c r="U12" s="205"/>
      <c r="V12" s="108"/>
      <c r="W12" s="108"/>
      <c r="X12" s="108"/>
      <c r="Y12" s="108"/>
    </row>
    <row r="13" spans="2:25" s="99" customFormat="1" ht="24" customHeight="1" thickBot="1" x14ac:dyDescent="0.3">
      <c r="B13" s="115" t="str">
        <f>Översikt!$B$3&amp;"."&amp;ROW()-4</f>
        <v>A 1.9</v>
      </c>
      <c r="C13" s="253"/>
      <c r="D13" s="116" t="s">
        <v>56</v>
      </c>
      <c r="E13" s="117"/>
      <c r="F13" s="117"/>
      <c r="G13" s="117"/>
      <c r="H13" s="118">
        <f t="shared" si="1"/>
        <v>0</v>
      </c>
      <c r="I13" s="119">
        <f t="shared" si="0"/>
        <v>0</v>
      </c>
      <c r="J13" s="117"/>
      <c r="K13" s="117"/>
      <c r="L13" s="117"/>
      <c r="M13" s="117"/>
      <c r="N13" s="117"/>
      <c r="O13" s="117"/>
      <c r="P13" s="118">
        <f t="shared" si="2"/>
        <v>0</v>
      </c>
      <c r="Q13" s="119">
        <f t="shared" si="3"/>
        <v>0</v>
      </c>
      <c r="R13" s="118">
        <f t="shared" si="4"/>
        <v>0</v>
      </c>
      <c r="S13" s="119">
        <f t="shared" si="5"/>
        <v>0</v>
      </c>
      <c r="T13" s="260"/>
      <c r="U13" s="205"/>
      <c r="V13" s="108"/>
      <c r="W13" s="108"/>
      <c r="X13" s="108"/>
      <c r="Y13" s="108"/>
    </row>
    <row r="14" spans="2:25" s="99" customFormat="1" ht="24" customHeight="1" x14ac:dyDescent="0.25">
      <c r="B14" s="103" t="str">
        <f>Översikt!$B$3&amp;"."&amp;ROW()-4</f>
        <v>A 1.10</v>
      </c>
      <c r="C14" s="251" t="s">
        <v>59</v>
      </c>
      <c r="D14" s="104" t="s">
        <v>54</v>
      </c>
      <c r="E14" s="105"/>
      <c r="F14" s="105"/>
      <c r="G14" s="105"/>
      <c r="H14" s="106">
        <f t="shared" si="1"/>
        <v>0</v>
      </c>
      <c r="I14" s="107">
        <f t="shared" si="0"/>
        <v>0</v>
      </c>
      <c r="J14" s="105"/>
      <c r="K14" s="105"/>
      <c r="L14" s="105"/>
      <c r="M14" s="105"/>
      <c r="N14" s="105"/>
      <c r="O14" s="105"/>
      <c r="P14" s="106">
        <f t="shared" si="2"/>
        <v>0</v>
      </c>
      <c r="Q14" s="107">
        <f t="shared" si="3"/>
        <v>0</v>
      </c>
      <c r="R14" s="106">
        <f t="shared" si="4"/>
        <v>0</v>
      </c>
      <c r="S14" s="107">
        <f t="shared" si="5"/>
        <v>0</v>
      </c>
      <c r="T14" s="260"/>
      <c r="U14" s="205"/>
      <c r="V14" s="108"/>
      <c r="W14" s="108"/>
      <c r="X14" s="108"/>
      <c r="Y14" s="108"/>
    </row>
    <row r="15" spans="2:25" s="99" customFormat="1" ht="24" customHeight="1" x14ac:dyDescent="0.25">
      <c r="B15" s="110" t="str">
        <f>Översikt!$B$3&amp;"."&amp;ROW()-4</f>
        <v>A 1.11</v>
      </c>
      <c r="C15" s="252"/>
      <c r="D15" s="111" t="s">
        <v>55</v>
      </c>
      <c r="E15" s="112"/>
      <c r="F15" s="112"/>
      <c r="G15" s="112"/>
      <c r="H15" s="113">
        <f t="shared" si="1"/>
        <v>0</v>
      </c>
      <c r="I15" s="114">
        <f t="shared" si="0"/>
        <v>0</v>
      </c>
      <c r="J15" s="112"/>
      <c r="K15" s="112"/>
      <c r="L15" s="112"/>
      <c r="M15" s="112"/>
      <c r="N15" s="112"/>
      <c r="O15" s="112"/>
      <c r="P15" s="113">
        <f t="shared" si="2"/>
        <v>0</v>
      </c>
      <c r="Q15" s="114">
        <f t="shared" si="3"/>
        <v>0</v>
      </c>
      <c r="R15" s="113">
        <f t="shared" si="4"/>
        <v>0</v>
      </c>
      <c r="S15" s="114">
        <f t="shared" si="5"/>
        <v>0</v>
      </c>
      <c r="T15" s="260"/>
      <c r="U15" s="205"/>
      <c r="V15" s="108"/>
      <c r="W15" s="108"/>
      <c r="X15" s="108"/>
      <c r="Y15" s="108"/>
    </row>
    <row r="16" spans="2:25" s="99" customFormat="1" ht="24" customHeight="1" thickBot="1" x14ac:dyDescent="0.3">
      <c r="B16" s="115" t="str">
        <f>Översikt!$B$3&amp;"."&amp;ROW()-4</f>
        <v>A 1.12</v>
      </c>
      <c r="C16" s="253"/>
      <c r="D16" s="116" t="s">
        <v>56</v>
      </c>
      <c r="E16" s="117"/>
      <c r="F16" s="117"/>
      <c r="G16" s="117"/>
      <c r="H16" s="118">
        <f t="shared" si="1"/>
        <v>0</v>
      </c>
      <c r="I16" s="119">
        <f t="shared" si="0"/>
        <v>0</v>
      </c>
      <c r="J16" s="117"/>
      <c r="K16" s="117"/>
      <c r="L16" s="117"/>
      <c r="M16" s="117"/>
      <c r="N16" s="117"/>
      <c r="O16" s="117"/>
      <c r="P16" s="118">
        <f t="shared" si="2"/>
        <v>0</v>
      </c>
      <c r="Q16" s="119">
        <f t="shared" si="3"/>
        <v>0</v>
      </c>
      <c r="R16" s="118">
        <f t="shared" si="4"/>
        <v>0</v>
      </c>
      <c r="S16" s="119">
        <f t="shared" si="5"/>
        <v>0</v>
      </c>
      <c r="T16" s="260"/>
      <c r="U16" s="205"/>
      <c r="V16" s="108"/>
      <c r="W16" s="108"/>
      <c r="X16" s="108"/>
      <c r="Y16" s="108"/>
    </row>
    <row r="17" spans="2:25" s="99" customFormat="1" ht="24" customHeight="1" x14ac:dyDescent="0.25">
      <c r="B17" s="103" t="str">
        <f>Översikt!$B$3&amp;"."&amp;ROW()-4</f>
        <v>A 1.13</v>
      </c>
      <c r="C17" s="251" t="s">
        <v>60</v>
      </c>
      <c r="D17" s="104" t="s">
        <v>54</v>
      </c>
      <c r="E17" s="105"/>
      <c r="F17" s="105"/>
      <c r="G17" s="105"/>
      <c r="H17" s="106">
        <f t="shared" si="1"/>
        <v>0</v>
      </c>
      <c r="I17" s="107">
        <f t="shared" si="0"/>
        <v>0</v>
      </c>
      <c r="J17" s="105"/>
      <c r="K17" s="105"/>
      <c r="L17" s="105"/>
      <c r="M17" s="105"/>
      <c r="N17" s="105"/>
      <c r="O17" s="105"/>
      <c r="P17" s="106">
        <f t="shared" si="2"/>
        <v>0</v>
      </c>
      <c r="Q17" s="107">
        <f t="shared" si="3"/>
        <v>0</v>
      </c>
      <c r="R17" s="106">
        <f t="shared" si="4"/>
        <v>0</v>
      </c>
      <c r="S17" s="107">
        <f t="shared" si="5"/>
        <v>0</v>
      </c>
      <c r="T17" s="120"/>
      <c r="U17" s="120"/>
      <c r="V17" s="108"/>
      <c r="W17" s="108"/>
      <c r="X17" s="108"/>
      <c r="Y17" s="108"/>
    </row>
    <row r="18" spans="2:25" s="99" customFormat="1" ht="24" customHeight="1" x14ac:dyDescent="0.25">
      <c r="B18" s="110" t="str">
        <f>Översikt!$B$3&amp;"."&amp;ROW()-4</f>
        <v>A 1.14</v>
      </c>
      <c r="C18" s="252"/>
      <c r="D18" s="111" t="s">
        <v>55</v>
      </c>
      <c r="E18" s="112"/>
      <c r="F18" s="112"/>
      <c r="G18" s="112"/>
      <c r="H18" s="113">
        <f t="shared" si="1"/>
        <v>0</v>
      </c>
      <c r="I18" s="114">
        <f t="shared" si="0"/>
        <v>0</v>
      </c>
      <c r="J18" s="112"/>
      <c r="K18" s="112"/>
      <c r="L18" s="112"/>
      <c r="M18" s="112"/>
      <c r="N18" s="112"/>
      <c r="O18" s="112"/>
      <c r="P18" s="113">
        <f t="shared" si="2"/>
        <v>0</v>
      </c>
      <c r="Q18" s="114">
        <f t="shared" si="3"/>
        <v>0</v>
      </c>
      <c r="R18" s="113">
        <f t="shared" si="4"/>
        <v>0</v>
      </c>
      <c r="S18" s="114">
        <f t="shared" si="5"/>
        <v>0</v>
      </c>
      <c r="T18" s="120"/>
      <c r="U18" s="120"/>
      <c r="V18" s="108"/>
      <c r="W18" s="108"/>
      <c r="X18" s="108"/>
      <c r="Y18" s="108"/>
    </row>
    <row r="19" spans="2:25" s="99" customFormat="1" ht="24" customHeight="1" thickBot="1" x14ac:dyDescent="0.3">
      <c r="B19" s="115" t="str">
        <f>Översikt!$B$3&amp;"."&amp;ROW()-4</f>
        <v>A 1.15</v>
      </c>
      <c r="C19" s="253"/>
      <c r="D19" s="116" t="s">
        <v>56</v>
      </c>
      <c r="E19" s="117"/>
      <c r="F19" s="117"/>
      <c r="G19" s="117"/>
      <c r="H19" s="118">
        <f t="shared" si="1"/>
        <v>0</v>
      </c>
      <c r="I19" s="119">
        <f t="shared" si="0"/>
        <v>0</v>
      </c>
      <c r="J19" s="117"/>
      <c r="K19" s="117"/>
      <c r="L19" s="117"/>
      <c r="M19" s="117"/>
      <c r="N19" s="117"/>
      <c r="O19" s="117"/>
      <c r="P19" s="118">
        <f t="shared" si="2"/>
        <v>0</v>
      </c>
      <c r="Q19" s="119">
        <f t="shared" si="3"/>
        <v>0</v>
      </c>
      <c r="R19" s="118">
        <f t="shared" si="4"/>
        <v>0</v>
      </c>
      <c r="S19" s="119">
        <f t="shared" si="5"/>
        <v>0</v>
      </c>
      <c r="T19" s="120"/>
      <c r="U19" s="120"/>
      <c r="V19" s="108"/>
      <c r="W19" s="108"/>
      <c r="X19" s="108"/>
      <c r="Y19" s="108"/>
    </row>
    <row r="20" spans="2:25" s="99" customFormat="1" ht="24" customHeight="1" x14ac:dyDescent="0.25">
      <c r="B20" s="103" t="str">
        <f>Översikt!$B$3&amp;"."&amp;ROW()-4</f>
        <v>A 1.16</v>
      </c>
      <c r="C20" s="251" t="s">
        <v>61</v>
      </c>
      <c r="D20" s="104" t="s">
        <v>54</v>
      </c>
      <c r="E20" s="105"/>
      <c r="F20" s="105"/>
      <c r="G20" s="105"/>
      <c r="H20" s="106">
        <f t="shared" si="1"/>
        <v>0</v>
      </c>
      <c r="I20" s="107">
        <f t="shared" si="0"/>
        <v>0</v>
      </c>
      <c r="J20" s="105"/>
      <c r="K20" s="105"/>
      <c r="L20" s="105"/>
      <c r="M20" s="105"/>
      <c r="N20" s="105"/>
      <c r="O20" s="105"/>
      <c r="P20" s="106">
        <f t="shared" si="2"/>
        <v>0</v>
      </c>
      <c r="Q20" s="107">
        <f t="shared" si="3"/>
        <v>0</v>
      </c>
      <c r="R20" s="106">
        <f t="shared" si="4"/>
        <v>0</v>
      </c>
      <c r="S20" s="107">
        <f t="shared" si="5"/>
        <v>0</v>
      </c>
      <c r="T20" s="120"/>
      <c r="U20" s="120"/>
      <c r="V20" s="108"/>
      <c r="W20" s="108"/>
      <c r="X20" s="108"/>
      <c r="Y20" s="108"/>
    </row>
    <row r="21" spans="2:25" s="99" customFormat="1" ht="24" customHeight="1" x14ac:dyDescent="0.25">
      <c r="B21" s="110" t="str">
        <f>Översikt!$B$3&amp;"."&amp;ROW()-4</f>
        <v>A 1.17</v>
      </c>
      <c r="C21" s="252"/>
      <c r="D21" s="111" t="s">
        <v>55</v>
      </c>
      <c r="E21" s="112"/>
      <c r="F21" s="112"/>
      <c r="G21" s="112"/>
      <c r="H21" s="113">
        <f t="shared" si="1"/>
        <v>0</v>
      </c>
      <c r="I21" s="114">
        <f t="shared" si="0"/>
        <v>0</v>
      </c>
      <c r="J21" s="112"/>
      <c r="K21" s="112"/>
      <c r="L21" s="112"/>
      <c r="M21" s="112"/>
      <c r="N21" s="112"/>
      <c r="O21" s="112"/>
      <c r="P21" s="113">
        <f t="shared" si="2"/>
        <v>0</v>
      </c>
      <c r="Q21" s="114">
        <f t="shared" si="3"/>
        <v>0</v>
      </c>
      <c r="R21" s="113">
        <f t="shared" si="4"/>
        <v>0</v>
      </c>
      <c r="S21" s="114">
        <f t="shared" si="5"/>
        <v>0</v>
      </c>
      <c r="T21" s="120"/>
      <c r="U21" s="120"/>
      <c r="V21" s="108"/>
      <c r="W21" s="108"/>
      <c r="X21" s="108"/>
      <c r="Y21" s="108"/>
    </row>
    <row r="22" spans="2:25" s="99" customFormat="1" ht="24" customHeight="1" thickBot="1" x14ac:dyDescent="0.3">
      <c r="B22" s="115" t="str">
        <f>Översikt!$B$3&amp;"."&amp;ROW()-4</f>
        <v>A 1.18</v>
      </c>
      <c r="C22" s="253"/>
      <c r="D22" s="116" t="s">
        <v>56</v>
      </c>
      <c r="E22" s="117"/>
      <c r="F22" s="117"/>
      <c r="G22" s="117"/>
      <c r="H22" s="118">
        <f t="shared" si="1"/>
        <v>0</v>
      </c>
      <c r="I22" s="119">
        <f t="shared" si="0"/>
        <v>0</v>
      </c>
      <c r="J22" s="117"/>
      <c r="K22" s="117"/>
      <c r="L22" s="117"/>
      <c r="M22" s="117"/>
      <c r="N22" s="117"/>
      <c r="O22" s="117"/>
      <c r="P22" s="118">
        <f t="shared" si="2"/>
        <v>0</v>
      </c>
      <c r="Q22" s="119">
        <f t="shared" si="3"/>
        <v>0</v>
      </c>
      <c r="R22" s="118">
        <f t="shared" si="4"/>
        <v>0</v>
      </c>
      <c r="S22" s="119">
        <f t="shared" si="5"/>
        <v>0</v>
      </c>
      <c r="T22" s="120"/>
      <c r="U22" s="120"/>
      <c r="V22" s="108"/>
      <c r="W22" s="108"/>
      <c r="X22" s="108"/>
      <c r="Y22" s="108"/>
    </row>
    <row r="23" spans="2:25" s="99" customFormat="1" ht="24" customHeight="1" x14ac:dyDescent="0.25">
      <c r="B23" s="103" t="str">
        <f>Översikt!$B$3&amp;"."&amp;ROW()-4</f>
        <v>A 1.19</v>
      </c>
      <c r="C23" s="251" t="s">
        <v>62</v>
      </c>
      <c r="D23" s="104" t="s">
        <v>54</v>
      </c>
      <c r="E23" s="105"/>
      <c r="F23" s="105"/>
      <c r="G23" s="105"/>
      <c r="H23" s="106">
        <f t="shared" si="1"/>
        <v>0</v>
      </c>
      <c r="I23" s="107">
        <f t="shared" si="0"/>
        <v>0</v>
      </c>
      <c r="J23" s="105"/>
      <c r="K23" s="105"/>
      <c r="L23" s="105"/>
      <c r="M23" s="105"/>
      <c r="N23" s="105"/>
      <c r="O23" s="105"/>
      <c r="P23" s="106">
        <f t="shared" si="2"/>
        <v>0</v>
      </c>
      <c r="Q23" s="107">
        <f t="shared" si="3"/>
        <v>0</v>
      </c>
      <c r="R23" s="106">
        <f t="shared" si="4"/>
        <v>0</v>
      </c>
      <c r="S23" s="107">
        <f t="shared" si="5"/>
        <v>0</v>
      </c>
      <c r="T23" s="120"/>
      <c r="U23" s="120"/>
      <c r="V23" s="108"/>
      <c r="W23" s="108"/>
      <c r="X23" s="108"/>
      <c r="Y23" s="108"/>
    </row>
    <row r="24" spans="2:25" s="99" customFormat="1" ht="24" customHeight="1" x14ac:dyDescent="0.25">
      <c r="B24" s="110" t="str">
        <f>Översikt!$B$3&amp;"."&amp;ROW()-4</f>
        <v>A 1.20</v>
      </c>
      <c r="C24" s="252"/>
      <c r="D24" s="111" t="s">
        <v>55</v>
      </c>
      <c r="E24" s="112"/>
      <c r="F24" s="112"/>
      <c r="G24" s="112"/>
      <c r="H24" s="113">
        <f t="shared" si="1"/>
        <v>0</v>
      </c>
      <c r="I24" s="114">
        <f t="shared" si="0"/>
        <v>0</v>
      </c>
      <c r="J24" s="112"/>
      <c r="K24" s="112"/>
      <c r="L24" s="112"/>
      <c r="M24" s="112"/>
      <c r="N24" s="112"/>
      <c r="O24" s="112"/>
      <c r="P24" s="113">
        <f t="shared" si="2"/>
        <v>0</v>
      </c>
      <c r="Q24" s="114">
        <f t="shared" si="3"/>
        <v>0</v>
      </c>
      <c r="R24" s="113">
        <f t="shared" si="4"/>
        <v>0</v>
      </c>
      <c r="S24" s="114">
        <f t="shared" si="5"/>
        <v>0</v>
      </c>
      <c r="T24" s="120"/>
      <c r="U24" s="120"/>
      <c r="V24" s="108"/>
      <c r="W24" s="108"/>
      <c r="X24" s="108"/>
      <c r="Y24" s="108"/>
    </row>
    <row r="25" spans="2:25" s="99" customFormat="1" ht="24" customHeight="1" thickBot="1" x14ac:dyDescent="0.3">
      <c r="B25" s="115" t="str">
        <f>Översikt!$B$3&amp;"."&amp;ROW()-4</f>
        <v>A 1.21</v>
      </c>
      <c r="C25" s="253"/>
      <c r="D25" s="116" t="s">
        <v>56</v>
      </c>
      <c r="E25" s="117"/>
      <c r="F25" s="117"/>
      <c r="G25" s="117"/>
      <c r="H25" s="118">
        <f t="shared" si="1"/>
        <v>0</v>
      </c>
      <c r="I25" s="119">
        <f t="shared" si="0"/>
        <v>0</v>
      </c>
      <c r="J25" s="117"/>
      <c r="K25" s="117"/>
      <c r="L25" s="117"/>
      <c r="M25" s="117"/>
      <c r="N25" s="117"/>
      <c r="O25" s="117"/>
      <c r="P25" s="118">
        <f t="shared" si="2"/>
        <v>0</v>
      </c>
      <c r="Q25" s="119">
        <f t="shared" si="3"/>
        <v>0</v>
      </c>
      <c r="R25" s="118">
        <f t="shared" si="4"/>
        <v>0</v>
      </c>
      <c r="S25" s="119">
        <f t="shared" si="5"/>
        <v>0</v>
      </c>
      <c r="T25" s="120"/>
      <c r="U25" s="120"/>
      <c r="V25" s="108"/>
      <c r="W25" s="108"/>
      <c r="X25" s="108"/>
      <c r="Y25" s="108"/>
    </row>
    <row r="26" spans="2:25" s="99" customFormat="1" ht="24" customHeight="1" x14ac:dyDescent="0.25">
      <c r="B26" s="103" t="str">
        <f>Översikt!$B$3&amp;"."&amp;ROW()-4</f>
        <v>A 1.22</v>
      </c>
      <c r="C26" s="251" t="s">
        <v>63</v>
      </c>
      <c r="D26" s="104" t="s">
        <v>54</v>
      </c>
      <c r="E26" s="105"/>
      <c r="F26" s="105"/>
      <c r="G26" s="105"/>
      <c r="H26" s="106">
        <f t="shared" si="1"/>
        <v>0</v>
      </c>
      <c r="I26" s="107">
        <f t="shared" si="0"/>
        <v>0</v>
      </c>
      <c r="J26" s="105"/>
      <c r="K26" s="105"/>
      <c r="L26" s="105"/>
      <c r="M26" s="105"/>
      <c r="N26" s="105"/>
      <c r="O26" s="105"/>
      <c r="P26" s="106">
        <f t="shared" si="2"/>
        <v>0</v>
      </c>
      <c r="Q26" s="107">
        <f t="shared" si="3"/>
        <v>0</v>
      </c>
      <c r="R26" s="106">
        <f t="shared" si="4"/>
        <v>0</v>
      </c>
      <c r="S26" s="107">
        <f t="shared" si="5"/>
        <v>0</v>
      </c>
      <c r="T26" s="120"/>
      <c r="U26" s="120"/>
      <c r="V26" s="108"/>
      <c r="W26" s="108"/>
      <c r="X26" s="108"/>
      <c r="Y26" s="108"/>
    </row>
    <row r="27" spans="2:25" s="99" customFormat="1" ht="24" customHeight="1" x14ac:dyDescent="0.25">
      <c r="B27" s="110" t="str">
        <f>Översikt!$B$3&amp;"."&amp;ROW()-4</f>
        <v>A 1.23</v>
      </c>
      <c r="C27" s="252"/>
      <c r="D27" s="111" t="s">
        <v>55</v>
      </c>
      <c r="E27" s="112"/>
      <c r="F27" s="112"/>
      <c r="G27" s="112"/>
      <c r="H27" s="113">
        <f t="shared" si="1"/>
        <v>0</v>
      </c>
      <c r="I27" s="114">
        <f t="shared" si="0"/>
        <v>0</v>
      </c>
      <c r="J27" s="112"/>
      <c r="K27" s="112"/>
      <c r="L27" s="112"/>
      <c r="M27" s="112"/>
      <c r="N27" s="112"/>
      <c r="O27" s="112"/>
      <c r="P27" s="113">
        <f t="shared" si="2"/>
        <v>0</v>
      </c>
      <c r="Q27" s="114">
        <f t="shared" si="3"/>
        <v>0</v>
      </c>
      <c r="R27" s="113">
        <f t="shared" si="4"/>
        <v>0</v>
      </c>
      <c r="S27" s="114">
        <f t="shared" si="5"/>
        <v>0</v>
      </c>
      <c r="T27" s="120"/>
      <c r="U27" s="120"/>
      <c r="V27" s="108"/>
      <c r="W27" s="108"/>
      <c r="X27" s="108"/>
      <c r="Y27" s="108"/>
    </row>
    <row r="28" spans="2:25" s="99" customFormat="1" ht="24" customHeight="1" thickBot="1" x14ac:dyDescent="0.3">
      <c r="B28" s="115" t="str">
        <f>Översikt!$B$3&amp;"."&amp;ROW()-4</f>
        <v>A 1.24</v>
      </c>
      <c r="C28" s="253"/>
      <c r="D28" s="116" t="s">
        <v>56</v>
      </c>
      <c r="E28" s="117"/>
      <c r="F28" s="117"/>
      <c r="G28" s="117"/>
      <c r="H28" s="118">
        <f t="shared" si="1"/>
        <v>0</v>
      </c>
      <c r="I28" s="119">
        <f t="shared" si="0"/>
        <v>0</v>
      </c>
      <c r="J28" s="117"/>
      <c r="K28" s="117"/>
      <c r="L28" s="117"/>
      <c r="M28" s="117"/>
      <c r="N28" s="117"/>
      <c r="O28" s="117"/>
      <c r="P28" s="118">
        <f t="shared" si="2"/>
        <v>0</v>
      </c>
      <c r="Q28" s="119">
        <f t="shared" si="3"/>
        <v>0</v>
      </c>
      <c r="R28" s="118">
        <f t="shared" si="4"/>
        <v>0</v>
      </c>
      <c r="S28" s="119">
        <f t="shared" si="5"/>
        <v>0</v>
      </c>
      <c r="T28" s="120"/>
      <c r="U28" s="120"/>
      <c r="V28" s="108"/>
      <c r="W28" s="108"/>
      <c r="X28" s="108"/>
      <c r="Y28" s="108"/>
    </row>
    <row r="29" spans="2:25" s="99" customFormat="1" ht="54.75" customHeight="1" x14ac:dyDescent="0.25">
      <c r="B29" s="121" t="str">
        <f>Översikt!$B$3&amp;"."&amp;ROW()-4</f>
        <v>A 1.25</v>
      </c>
      <c r="C29" s="122" t="s">
        <v>64</v>
      </c>
      <c r="D29" s="122"/>
      <c r="E29" s="123"/>
      <c r="F29" s="123"/>
      <c r="G29" s="123"/>
      <c r="H29" s="124">
        <f t="shared" si="1"/>
        <v>0</v>
      </c>
      <c r="I29" s="125">
        <f t="shared" si="0"/>
        <v>0</v>
      </c>
      <c r="J29" s="123"/>
      <c r="K29" s="123"/>
      <c r="L29" s="123"/>
      <c r="M29" s="123"/>
      <c r="N29" s="123"/>
      <c r="O29" s="123"/>
      <c r="P29" s="124">
        <f t="shared" si="2"/>
        <v>0</v>
      </c>
      <c r="Q29" s="125">
        <f t="shared" si="3"/>
        <v>0</v>
      </c>
      <c r="R29" s="124">
        <f t="shared" si="4"/>
        <v>0</v>
      </c>
      <c r="S29" s="125">
        <f t="shared" si="5"/>
        <v>0</v>
      </c>
      <c r="T29" s="120"/>
      <c r="U29" s="120"/>
      <c r="V29" s="108"/>
      <c r="W29" s="108"/>
      <c r="X29" s="108"/>
      <c r="Y29" s="108"/>
    </row>
    <row r="30" spans="2:25" s="99" customFormat="1" ht="24" customHeight="1" x14ac:dyDescent="0.25">
      <c r="B30" s="126"/>
      <c r="C30" s="127"/>
      <c r="D30" s="108"/>
      <c r="E30" s="120"/>
      <c r="F30" s="120"/>
      <c r="G30" s="120"/>
      <c r="H30" s="120"/>
      <c r="I30" s="120"/>
      <c r="J30" s="120"/>
      <c r="K30" s="120"/>
      <c r="L30" s="120"/>
      <c r="M30" s="120"/>
      <c r="N30" s="120"/>
      <c r="O30" s="120"/>
      <c r="P30" s="120"/>
      <c r="Q30" s="120"/>
      <c r="R30" s="128"/>
      <c r="S30" s="129"/>
      <c r="T30" s="120"/>
      <c r="U30" s="120"/>
      <c r="V30" s="108"/>
      <c r="W30" s="108"/>
      <c r="X30" s="108"/>
      <c r="Y30" s="108"/>
    </row>
    <row r="31" spans="2:25" s="99" customFormat="1" ht="24" customHeight="1" x14ac:dyDescent="0.25">
      <c r="B31" s="126"/>
      <c r="C31" s="127"/>
      <c r="D31" s="130"/>
      <c r="E31" s="120"/>
      <c r="F31" s="120"/>
      <c r="G31" s="120"/>
      <c r="H31" s="120"/>
      <c r="I31" s="120"/>
      <c r="J31" s="120"/>
      <c r="K31" s="120"/>
      <c r="L31" s="120"/>
      <c r="M31" s="120"/>
      <c r="N31" s="120"/>
      <c r="O31" s="120"/>
      <c r="P31" s="120"/>
      <c r="Q31" s="120"/>
      <c r="R31" s="128"/>
      <c r="S31" s="129"/>
      <c r="T31" s="120"/>
      <c r="U31" s="120"/>
      <c r="V31" s="108"/>
      <c r="W31" s="108"/>
      <c r="X31" s="108"/>
      <c r="Y31" s="108"/>
    </row>
    <row r="32" spans="2:25" ht="24" customHeight="1" x14ac:dyDescent="0.2">
      <c r="C32" s="108"/>
      <c r="D32" s="108"/>
    </row>
    <row r="33" spans="3:19" ht="24" customHeight="1" x14ac:dyDescent="0.2">
      <c r="C33" s="108"/>
      <c r="D33" s="108"/>
    </row>
    <row r="34" spans="3:19" ht="30" customHeight="1" x14ac:dyDescent="0.2">
      <c r="C34" s="108"/>
      <c r="D34" s="108"/>
    </row>
    <row r="35" spans="3:19" ht="30" customHeight="1" x14ac:dyDescent="0.2">
      <c r="C35" s="108"/>
      <c r="D35" s="108"/>
    </row>
    <row r="36" spans="3:19" ht="30" customHeight="1" x14ac:dyDescent="0.2">
      <c r="C36" s="108"/>
      <c r="D36" s="108"/>
    </row>
    <row r="37" spans="3:19" ht="30" customHeight="1" x14ac:dyDescent="0.2">
      <c r="C37" s="108"/>
      <c r="D37" s="108"/>
    </row>
    <row r="38" spans="3:19" ht="30" customHeight="1" x14ac:dyDescent="0.2">
      <c r="C38" s="108"/>
      <c r="D38" s="108"/>
    </row>
    <row r="39" spans="3:19" ht="30" customHeight="1" x14ac:dyDescent="0.2">
      <c r="C39" s="108"/>
      <c r="D39" s="108"/>
    </row>
    <row r="40" spans="3:19" ht="30" customHeight="1" x14ac:dyDescent="0.2">
      <c r="C40" s="108"/>
      <c r="D40" s="108"/>
    </row>
    <row r="41" spans="3:19" ht="30" customHeight="1" x14ac:dyDescent="0.2">
      <c r="C41" s="108"/>
      <c r="D41" s="108"/>
    </row>
    <row r="42" spans="3:19" ht="30" customHeight="1" x14ac:dyDescent="0.2">
      <c r="C42" s="108"/>
      <c r="D42" s="108"/>
    </row>
    <row r="43" spans="3:19" ht="30" customHeight="1" x14ac:dyDescent="0.2">
      <c r="R43" s="132"/>
      <c r="S43" s="136"/>
    </row>
    <row r="44" spans="3:19" ht="30" customHeight="1" x14ac:dyDescent="0.2">
      <c r="R44" s="132"/>
      <c r="S44" s="136"/>
    </row>
    <row r="45" spans="3:19" ht="30" customHeight="1" x14ac:dyDescent="0.2">
      <c r="R45" s="132"/>
      <c r="S45" s="136"/>
    </row>
    <row r="46" spans="3:19" ht="30" customHeight="1" x14ac:dyDescent="0.2">
      <c r="R46" s="132"/>
      <c r="S46" s="136"/>
    </row>
    <row r="47" spans="3:19" ht="30" customHeight="1" x14ac:dyDescent="0.2">
      <c r="R47" s="132"/>
      <c r="S47" s="136"/>
    </row>
    <row r="48" spans="3:19" ht="30" customHeight="1" x14ac:dyDescent="0.2">
      <c r="R48" s="132"/>
      <c r="S48" s="136"/>
    </row>
    <row r="49" spans="18:19" ht="30" customHeight="1" x14ac:dyDescent="0.2">
      <c r="R49" s="132"/>
      <c r="S49" s="136"/>
    </row>
    <row r="50" spans="18:19" ht="30" customHeight="1" x14ac:dyDescent="0.2">
      <c r="R50" s="132"/>
      <c r="S50" s="136"/>
    </row>
    <row r="51" spans="18:19" ht="30" customHeight="1" x14ac:dyDescent="0.2">
      <c r="R51" s="132"/>
      <c r="S51" s="136"/>
    </row>
    <row r="52" spans="18:19" ht="30" customHeight="1" x14ac:dyDescent="0.2">
      <c r="R52" s="132"/>
      <c r="S52" s="136"/>
    </row>
    <row r="53" spans="18:19" ht="30" customHeight="1" x14ac:dyDescent="0.2">
      <c r="R53" s="132"/>
      <c r="S53" s="136"/>
    </row>
    <row r="54" spans="18:19" ht="30" customHeight="1" x14ac:dyDescent="0.2">
      <c r="R54" s="132"/>
      <c r="S54" s="136"/>
    </row>
    <row r="55" spans="18:19" ht="30" customHeight="1" x14ac:dyDescent="0.2">
      <c r="R55" s="132"/>
      <c r="S55" s="136"/>
    </row>
    <row r="56" spans="18:19" ht="30" customHeight="1" x14ac:dyDescent="0.2">
      <c r="R56" s="132"/>
      <c r="S56" s="136"/>
    </row>
    <row r="57" spans="18:19" ht="30" customHeight="1" x14ac:dyDescent="0.2">
      <c r="R57" s="132"/>
      <c r="S57" s="136"/>
    </row>
    <row r="58" spans="18:19" ht="30" customHeight="1" x14ac:dyDescent="0.2">
      <c r="R58" s="132"/>
      <c r="S58" s="136"/>
    </row>
    <row r="59" spans="18:19" ht="30" customHeight="1" x14ac:dyDescent="0.2">
      <c r="R59" s="132"/>
      <c r="S59" s="136"/>
    </row>
    <row r="60" spans="18:19" ht="30" customHeight="1" x14ac:dyDescent="0.2">
      <c r="R60" s="132"/>
      <c r="S60" s="136"/>
    </row>
    <row r="61" spans="18:19" ht="30" customHeight="1" x14ac:dyDescent="0.2">
      <c r="R61" s="132"/>
      <c r="S61" s="136"/>
    </row>
    <row r="62" spans="18:19" ht="30" customHeight="1" x14ac:dyDescent="0.2">
      <c r="R62" s="132"/>
      <c r="S62" s="136"/>
    </row>
    <row r="63" spans="18:19" ht="30" customHeight="1" x14ac:dyDescent="0.2">
      <c r="R63" s="132"/>
      <c r="S63" s="136"/>
    </row>
    <row r="64" spans="18:19" ht="30" customHeight="1" x14ac:dyDescent="0.2">
      <c r="R64" s="132"/>
      <c r="S64" s="136"/>
    </row>
    <row r="65" spans="18:19" ht="30" customHeight="1" x14ac:dyDescent="0.2">
      <c r="R65" s="132"/>
      <c r="S65" s="136"/>
    </row>
    <row r="66" spans="18:19" ht="30" customHeight="1" x14ac:dyDescent="0.2">
      <c r="R66" s="132"/>
      <c r="S66" s="136"/>
    </row>
    <row r="67" spans="18:19" ht="30" customHeight="1" x14ac:dyDescent="0.2">
      <c r="R67" s="132"/>
      <c r="S67" s="136"/>
    </row>
    <row r="68" spans="18:19" ht="30" customHeight="1" x14ac:dyDescent="0.2">
      <c r="R68" s="132"/>
      <c r="S68" s="136"/>
    </row>
    <row r="69" spans="18:19" ht="30" customHeight="1" x14ac:dyDescent="0.2">
      <c r="R69" s="132"/>
      <c r="S69" s="136"/>
    </row>
    <row r="70" spans="18:19" ht="30" customHeight="1" x14ac:dyDescent="0.2">
      <c r="R70" s="132"/>
      <c r="S70" s="136"/>
    </row>
    <row r="71" spans="18:19" ht="30" customHeight="1" x14ac:dyDescent="0.2">
      <c r="R71" s="132"/>
      <c r="S71" s="136"/>
    </row>
    <row r="72" spans="18:19" ht="30" customHeight="1" x14ac:dyDescent="0.2">
      <c r="R72" s="132"/>
      <c r="S72" s="136"/>
    </row>
    <row r="73" spans="18:19" ht="30" customHeight="1" x14ac:dyDescent="0.2">
      <c r="R73" s="132"/>
      <c r="S73" s="136"/>
    </row>
    <row r="74" spans="18:19" ht="30" customHeight="1" x14ac:dyDescent="0.2">
      <c r="R74" s="132"/>
      <c r="S74" s="136"/>
    </row>
    <row r="75" spans="18:19" ht="30" customHeight="1" x14ac:dyDescent="0.2">
      <c r="R75" s="132"/>
      <c r="S75" s="136"/>
    </row>
    <row r="76" spans="18:19" ht="30" customHeight="1" x14ac:dyDescent="0.2">
      <c r="R76" s="132"/>
      <c r="S76" s="136"/>
    </row>
    <row r="77" spans="18:19" ht="30" customHeight="1" x14ac:dyDescent="0.2">
      <c r="R77" s="132"/>
      <c r="S77" s="136"/>
    </row>
    <row r="78" spans="18:19" ht="30" customHeight="1" x14ac:dyDescent="0.2">
      <c r="R78" s="132"/>
      <c r="S78" s="136"/>
    </row>
    <row r="79" spans="18:19" ht="30" customHeight="1" x14ac:dyDescent="0.2">
      <c r="R79" s="132"/>
      <c r="S79" s="136"/>
    </row>
    <row r="80" spans="18:19" ht="30" customHeight="1" x14ac:dyDescent="0.2">
      <c r="R80" s="132"/>
      <c r="S80" s="136"/>
    </row>
    <row r="81" spans="18:19" ht="30" customHeight="1" x14ac:dyDescent="0.2">
      <c r="R81" s="132"/>
      <c r="S81" s="136"/>
    </row>
    <row r="82" spans="18:19" ht="30" customHeight="1" x14ac:dyDescent="0.2">
      <c r="R82" s="132"/>
      <c r="S82" s="136"/>
    </row>
    <row r="83" spans="18:19" ht="30" customHeight="1" x14ac:dyDescent="0.2">
      <c r="R83" s="132"/>
      <c r="S83" s="136"/>
    </row>
    <row r="84" spans="18:19" ht="30" customHeight="1" x14ac:dyDescent="0.2">
      <c r="R84" s="132"/>
      <c r="S84" s="136"/>
    </row>
    <row r="85" spans="18:19" ht="30" customHeight="1" x14ac:dyDescent="0.2">
      <c r="R85" s="132"/>
      <c r="S85" s="136"/>
    </row>
    <row r="86" spans="18:19" ht="30" customHeight="1" x14ac:dyDescent="0.2">
      <c r="R86" s="132"/>
      <c r="S86" s="136"/>
    </row>
    <row r="87" spans="18:19" ht="30" customHeight="1" x14ac:dyDescent="0.2">
      <c r="R87" s="132"/>
      <c r="S87" s="136"/>
    </row>
    <row r="88" spans="18:19" ht="30" customHeight="1" x14ac:dyDescent="0.2">
      <c r="R88" s="132"/>
      <c r="S88" s="136"/>
    </row>
    <row r="89" spans="18:19" ht="30" customHeight="1" x14ac:dyDescent="0.2">
      <c r="R89" s="132"/>
      <c r="S89" s="136"/>
    </row>
    <row r="90" spans="18:19" ht="30" customHeight="1" x14ac:dyDescent="0.2">
      <c r="R90" s="132"/>
      <c r="S90" s="136"/>
    </row>
    <row r="91" spans="18:19" ht="30" customHeight="1" x14ac:dyDescent="0.2">
      <c r="R91" s="132"/>
      <c r="S91" s="136"/>
    </row>
    <row r="92" spans="18:19" ht="30" customHeight="1" x14ac:dyDescent="0.2">
      <c r="R92" s="132"/>
      <c r="S92" s="136"/>
    </row>
    <row r="93" spans="18:19" ht="30" customHeight="1" x14ac:dyDescent="0.2">
      <c r="R93" s="132"/>
      <c r="S93" s="136"/>
    </row>
    <row r="94" spans="18:19" ht="30" customHeight="1" x14ac:dyDescent="0.2">
      <c r="R94" s="132"/>
      <c r="S94" s="136"/>
    </row>
    <row r="95" spans="18:19" ht="30" customHeight="1" x14ac:dyDescent="0.2">
      <c r="R95" s="132"/>
      <c r="S95" s="136"/>
    </row>
    <row r="96" spans="18:19" ht="30" customHeight="1" x14ac:dyDescent="0.2">
      <c r="R96" s="132"/>
      <c r="S96" s="136"/>
    </row>
    <row r="97" spans="18:19" ht="30" customHeight="1" x14ac:dyDescent="0.2">
      <c r="R97" s="132"/>
      <c r="S97" s="136"/>
    </row>
    <row r="98" spans="18:19" ht="30" customHeight="1" x14ac:dyDescent="0.2">
      <c r="R98" s="132"/>
      <c r="S98" s="136"/>
    </row>
    <row r="99" spans="18:19" ht="30" customHeight="1" x14ac:dyDescent="0.2">
      <c r="R99" s="132"/>
      <c r="S99" s="136"/>
    </row>
    <row r="100" spans="18:19" ht="30" customHeight="1" x14ac:dyDescent="0.2">
      <c r="R100" s="132"/>
      <c r="S100" s="136"/>
    </row>
    <row r="101" spans="18:19" ht="30" customHeight="1" x14ac:dyDescent="0.2">
      <c r="R101" s="132"/>
      <c r="S101" s="136"/>
    </row>
    <row r="102" spans="18:19" ht="30" customHeight="1" x14ac:dyDescent="0.2">
      <c r="R102" s="132"/>
      <c r="S102" s="136"/>
    </row>
    <row r="103" spans="18:19" ht="30" customHeight="1" x14ac:dyDescent="0.2">
      <c r="R103" s="132"/>
      <c r="S103" s="136"/>
    </row>
    <row r="104" spans="18:19" ht="30" customHeight="1" x14ac:dyDescent="0.2">
      <c r="R104" s="132"/>
      <c r="S104" s="136"/>
    </row>
    <row r="105" spans="18:19" ht="30" customHeight="1" x14ac:dyDescent="0.2">
      <c r="R105" s="132"/>
      <c r="S105" s="136"/>
    </row>
    <row r="106" spans="18:19" ht="30" customHeight="1" x14ac:dyDescent="0.2">
      <c r="R106" s="132"/>
      <c r="S106" s="136"/>
    </row>
    <row r="107" spans="18:19" ht="30" customHeight="1" x14ac:dyDescent="0.2">
      <c r="R107" s="132"/>
      <c r="S107" s="136"/>
    </row>
    <row r="108" spans="18:19" ht="30" customHeight="1" x14ac:dyDescent="0.2">
      <c r="R108" s="132"/>
      <c r="S108" s="136"/>
    </row>
    <row r="109" spans="18:19" ht="30" customHeight="1" x14ac:dyDescent="0.2">
      <c r="R109" s="132"/>
      <c r="S109" s="136"/>
    </row>
    <row r="110" spans="18:19" ht="30" customHeight="1" x14ac:dyDescent="0.2">
      <c r="R110" s="132"/>
      <c r="S110" s="136"/>
    </row>
    <row r="111" spans="18:19" ht="30" customHeight="1" x14ac:dyDescent="0.2">
      <c r="R111" s="132"/>
      <c r="S111" s="136"/>
    </row>
    <row r="112" spans="18:19" ht="30" customHeight="1" x14ac:dyDescent="0.2">
      <c r="R112" s="132"/>
      <c r="S112" s="136"/>
    </row>
    <row r="113" spans="18:19" ht="30" customHeight="1" x14ac:dyDescent="0.2">
      <c r="R113" s="132"/>
      <c r="S113" s="136"/>
    </row>
    <row r="114" spans="18:19" ht="30" customHeight="1" x14ac:dyDescent="0.2">
      <c r="R114" s="132"/>
      <c r="S114" s="136"/>
    </row>
    <row r="115" spans="18:19" ht="30" customHeight="1" x14ac:dyDescent="0.2">
      <c r="R115" s="132"/>
      <c r="S115" s="136"/>
    </row>
    <row r="116" spans="18:19" ht="30" customHeight="1" x14ac:dyDescent="0.2">
      <c r="R116" s="132"/>
      <c r="S116" s="136"/>
    </row>
    <row r="117" spans="18:19" ht="30" customHeight="1" x14ac:dyDescent="0.2">
      <c r="R117" s="132"/>
      <c r="S117" s="136"/>
    </row>
    <row r="118" spans="18:19" ht="30" customHeight="1" x14ac:dyDescent="0.2">
      <c r="R118" s="132"/>
      <c r="S118" s="136"/>
    </row>
    <row r="119" spans="18:19" ht="30" customHeight="1" x14ac:dyDescent="0.2">
      <c r="R119" s="132"/>
      <c r="S119" s="136"/>
    </row>
    <row r="120" spans="18:19" ht="30" customHeight="1" x14ac:dyDescent="0.2">
      <c r="R120" s="132"/>
      <c r="S120" s="136"/>
    </row>
    <row r="121" spans="18:19" ht="30" customHeight="1" x14ac:dyDescent="0.2">
      <c r="R121" s="132"/>
      <c r="S121" s="136"/>
    </row>
    <row r="122" spans="18:19" ht="30" customHeight="1" x14ac:dyDescent="0.2">
      <c r="R122" s="132"/>
      <c r="S122" s="136"/>
    </row>
    <row r="123" spans="18:19" ht="30" customHeight="1" x14ac:dyDescent="0.2">
      <c r="R123" s="132"/>
      <c r="S123" s="136"/>
    </row>
    <row r="124" spans="18:19" ht="30" customHeight="1" x14ac:dyDescent="0.2">
      <c r="R124" s="132"/>
      <c r="S124" s="136"/>
    </row>
    <row r="125" spans="18:19" ht="30" customHeight="1" x14ac:dyDescent="0.2">
      <c r="R125" s="132"/>
      <c r="S125" s="136"/>
    </row>
    <row r="126" spans="18:19" ht="30" customHeight="1" x14ac:dyDescent="0.2">
      <c r="R126" s="132"/>
      <c r="S126" s="136"/>
    </row>
    <row r="127" spans="18:19" ht="30" customHeight="1" x14ac:dyDescent="0.2">
      <c r="R127" s="132"/>
      <c r="S127" s="136"/>
    </row>
    <row r="128" spans="18:19" ht="30" customHeight="1" x14ac:dyDescent="0.2">
      <c r="R128" s="132"/>
      <c r="S128" s="136"/>
    </row>
    <row r="129" spans="3:19" ht="30" customHeight="1" x14ac:dyDescent="0.2">
      <c r="R129" s="132"/>
      <c r="S129" s="136"/>
    </row>
    <row r="130" spans="3:19" ht="30" customHeight="1" x14ac:dyDescent="0.2">
      <c r="R130" s="132"/>
      <c r="S130" s="136"/>
    </row>
    <row r="131" spans="3:19" ht="30" customHeight="1" x14ac:dyDescent="0.2">
      <c r="R131" s="132"/>
      <c r="S131" s="136"/>
    </row>
    <row r="132" spans="3:19" ht="30" customHeight="1" x14ac:dyDescent="0.2">
      <c r="R132" s="132"/>
      <c r="S132" s="136"/>
    </row>
    <row r="133" spans="3:19" ht="30" customHeight="1" x14ac:dyDescent="0.2">
      <c r="R133" s="132"/>
      <c r="S133" s="136"/>
    </row>
    <row r="134" spans="3:19" ht="30" customHeight="1" x14ac:dyDescent="0.2">
      <c r="R134" s="132"/>
      <c r="S134" s="136"/>
    </row>
    <row r="135" spans="3:19" ht="30" customHeight="1" x14ac:dyDescent="0.2">
      <c r="R135" s="132"/>
      <c r="S135" s="136"/>
    </row>
    <row r="136" spans="3:19" ht="30" customHeight="1" x14ac:dyDescent="0.2">
      <c r="R136" s="132"/>
      <c r="S136" s="136"/>
    </row>
    <row r="137" spans="3:19" ht="30" customHeight="1" x14ac:dyDescent="0.2">
      <c r="R137" s="132"/>
      <c r="S137" s="136"/>
    </row>
    <row r="138" spans="3:19" ht="30" customHeight="1" x14ac:dyDescent="0.2">
      <c r="R138" s="132"/>
      <c r="S138" s="136"/>
    </row>
    <row r="139" spans="3:19" ht="30" customHeight="1" x14ac:dyDescent="0.2">
      <c r="R139" s="132"/>
      <c r="S139" s="136"/>
    </row>
    <row r="140" spans="3:19" ht="30" customHeight="1" x14ac:dyDescent="0.2">
      <c r="C140" s="108"/>
      <c r="D140" s="108"/>
    </row>
    <row r="141" spans="3:19" ht="30" customHeight="1" x14ac:dyDescent="0.2">
      <c r="C141" s="108"/>
      <c r="D141" s="108"/>
    </row>
    <row r="142" spans="3:19" ht="30" customHeight="1" x14ac:dyDescent="0.2">
      <c r="C142" s="108"/>
      <c r="D142" s="108"/>
    </row>
    <row r="143" spans="3:19" ht="30" customHeight="1" x14ac:dyDescent="0.2">
      <c r="C143" s="108"/>
      <c r="D143" s="108"/>
    </row>
    <row r="144" spans="3:19" ht="30" customHeight="1" x14ac:dyDescent="0.2">
      <c r="C144" s="108"/>
      <c r="D144" s="108"/>
    </row>
    <row r="145" spans="3:18" ht="30" customHeight="1" x14ac:dyDescent="0.2">
      <c r="C145" s="108"/>
      <c r="D145" s="108"/>
    </row>
    <row r="146" spans="3:18" ht="30" customHeight="1" x14ac:dyDescent="0.2">
      <c r="D146" s="130"/>
      <c r="R146" s="137"/>
    </row>
    <row r="147" spans="3:18" ht="30" customHeight="1" x14ac:dyDescent="0.2">
      <c r="D147" s="130"/>
      <c r="R147" s="137"/>
    </row>
  </sheetData>
  <mergeCells count="13">
    <mergeCell ref="T2:U16"/>
    <mergeCell ref="C3:S3"/>
    <mergeCell ref="B4:D4"/>
    <mergeCell ref="C5:C7"/>
    <mergeCell ref="C8:C10"/>
    <mergeCell ref="C11:C13"/>
    <mergeCell ref="C14:C16"/>
    <mergeCell ref="C17:C19"/>
    <mergeCell ref="C20:C22"/>
    <mergeCell ref="C23:C25"/>
    <mergeCell ref="C26:C28"/>
    <mergeCell ref="B2:B3"/>
    <mergeCell ref="C2:S2"/>
  </mergeCells>
  <hyperlinks>
    <hyperlink ref="C1" location="Översikt!A1" display="← Till Översikt" xr:uid="{3364BCDF-3461-40F6-9962-5CCB1475213C}"/>
    <hyperlink ref="C2:S2" location="Samf1" display="Tidsuppskattning" xr:uid="{F61B7D9C-CFD3-4ED4-BE39-8A40E1966F1E}"/>
  </hyperlinks>
  <pageMargins left="0.25" right="0.25" top="0.75" bottom="0.75" header="0.3" footer="0.3"/>
  <pageSetup paperSize="9" scale="66" fitToWidth="0" orientation="landscape" r:id="rId1"/>
  <ignoredErrors>
    <ignoredError sqref="R5:R29"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9D0B0-3F45-44A0-94AE-885D7D7BF1D9}">
  <sheetPr codeName="Sheet6">
    <tabColor theme="4" tint="0.59999389629810485"/>
  </sheetPr>
  <dimension ref="B1:W146"/>
  <sheetViews>
    <sheetView showGridLines="0" zoomScale="46" zoomScaleNormal="100" workbookViewId="0">
      <selection activeCell="K12" sqref="K12"/>
    </sheetView>
  </sheetViews>
  <sheetFormatPr defaultRowHeight="30" customHeight="1" x14ac:dyDescent="0.2"/>
  <cols>
    <col min="1" max="1" width="3" style="95" customWidth="1"/>
    <col min="2" max="2" width="6.85546875" style="131" customWidth="1"/>
    <col min="3" max="3" width="54.28515625" style="141" customWidth="1"/>
    <col min="4" max="4" width="26.140625" style="135" customWidth="1"/>
    <col min="5" max="14" width="12.140625" style="132" customWidth="1"/>
    <col min="15" max="17" width="12.140625" style="133" customWidth="1"/>
    <col min="18" max="18" width="15.7109375" style="132" customWidth="1"/>
    <col min="19" max="19" width="15.7109375" style="136" customWidth="1"/>
    <col min="20" max="20" width="12.140625" style="135" customWidth="1"/>
    <col min="21" max="21" width="25.85546875" style="135" customWidth="1"/>
    <col min="22" max="23" width="12.140625" style="135" customWidth="1"/>
    <col min="24" max="30" width="12.140625" style="95" customWidth="1"/>
    <col min="31" max="256" width="9.140625" style="95"/>
    <col min="257" max="257" width="3" style="95" customWidth="1"/>
    <col min="258" max="258" width="6.85546875" style="95" customWidth="1"/>
    <col min="259" max="259" width="54.28515625" style="95" customWidth="1"/>
    <col min="260" max="260" width="26.140625" style="95" customWidth="1"/>
    <col min="261" max="276" width="12.140625" style="95" customWidth="1"/>
    <col min="277" max="277" width="25.85546875" style="95" customWidth="1"/>
    <col min="278" max="286" width="12.140625" style="95" customWidth="1"/>
    <col min="287" max="512" width="9.140625" style="95"/>
    <col min="513" max="513" width="3" style="95" customWidth="1"/>
    <col min="514" max="514" width="6.85546875" style="95" customWidth="1"/>
    <col min="515" max="515" width="54.28515625" style="95" customWidth="1"/>
    <col min="516" max="516" width="26.140625" style="95" customWidth="1"/>
    <col min="517" max="532" width="12.140625" style="95" customWidth="1"/>
    <col min="533" max="533" width="25.85546875" style="95" customWidth="1"/>
    <col min="534" max="542" width="12.140625" style="95" customWidth="1"/>
    <col min="543" max="768" width="9.140625" style="95"/>
    <col min="769" max="769" width="3" style="95" customWidth="1"/>
    <col min="770" max="770" width="6.85546875" style="95" customWidth="1"/>
    <col min="771" max="771" width="54.28515625" style="95" customWidth="1"/>
    <col min="772" max="772" width="26.140625" style="95" customWidth="1"/>
    <col min="773" max="788" width="12.140625" style="95" customWidth="1"/>
    <col min="789" max="789" width="25.85546875" style="95" customWidth="1"/>
    <col min="790" max="798" width="12.140625" style="95" customWidth="1"/>
    <col min="799" max="1024" width="9.140625" style="95"/>
    <col min="1025" max="1025" width="3" style="95" customWidth="1"/>
    <col min="1026" max="1026" width="6.85546875" style="95" customWidth="1"/>
    <col min="1027" max="1027" width="54.28515625" style="95" customWidth="1"/>
    <col min="1028" max="1028" width="26.140625" style="95" customWidth="1"/>
    <col min="1029" max="1044" width="12.140625" style="95" customWidth="1"/>
    <col min="1045" max="1045" width="25.85546875" style="95" customWidth="1"/>
    <col min="1046" max="1054" width="12.140625" style="95" customWidth="1"/>
    <col min="1055" max="1280" width="9.140625" style="95"/>
    <col min="1281" max="1281" width="3" style="95" customWidth="1"/>
    <col min="1282" max="1282" width="6.85546875" style="95" customWidth="1"/>
    <col min="1283" max="1283" width="54.28515625" style="95" customWidth="1"/>
    <col min="1284" max="1284" width="26.140625" style="95" customWidth="1"/>
    <col min="1285" max="1300" width="12.140625" style="95" customWidth="1"/>
    <col min="1301" max="1301" width="25.85546875" style="95" customWidth="1"/>
    <col min="1302" max="1310" width="12.140625" style="95" customWidth="1"/>
    <col min="1311" max="1536" width="9.140625" style="95"/>
    <col min="1537" max="1537" width="3" style="95" customWidth="1"/>
    <col min="1538" max="1538" width="6.85546875" style="95" customWidth="1"/>
    <col min="1539" max="1539" width="54.28515625" style="95" customWidth="1"/>
    <col min="1540" max="1540" width="26.140625" style="95" customWidth="1"/>
    <col min="1541" max="1556" width="12.140625" style="95" customWidth="1"/>
    <col min="1557" max="1557" width="25.85546875" style="95" customWidth="1"/>
    <col min="1558" max="1566" width="12.140625" style="95" customWidth="1"/>
    <col min="1567" max="1792" width="9.140625" style="95"/>
    <col min="1793" max="1793" width="3" style="95" customWidth="1"/>
    <col min="1794" max="1794" width="6.85546875" style="95" customWidth="1"/>
    <col min="1795" max="1795" width="54.28515625" style="95" customWidth="1"/>
    <col min="1796" max="1796" width="26.140625" style="95" customWidth="1"/>
    <col min="1797" max="1812" width="12.140625" style="95" customWidth="1"/>
    <col min="1813" max="1813" width="25.85546875" style="95" customWidth="1"/>
    <col min="1814" max="1822" width="12.140625" style="95" customWidth="1"/>
    <col min="1823" max="2048" width="9.140625" style="95"/>
    <col min="2049" max="2049" width="3" style="95" customWidth="1"/>
    <col min="2050" max="2050" width="6.85546875" style="95" customWidth="1"/>
    <col min="2051" max="2051" width="54.28515625" style="95" customWidth="1"/>
    <col min="2052" max="2052" width="26.140625" style="95" customWidth="1"/>
    <col min="2053" max="2068" width="12.140625" style="95" customWidth="1"/>
    <col min="2069" max="2069" width="25.85546875" style="95" customWidth="1"/>
    <col min="2070" max="2078" width="12.140625" style="95" customWidth="1"/>
    <col min="2079" max="2304" width="9.140625" style="95"/>
    <col min="2305" max="2305" width="3" style="95" customWidth="1"/>
    <col min="2306" max="2306" width="6.85546875" style="95" customWidth="1"/>
    <col min="2307" max="2307" width="54.28515625" style="95" customWidth="1"/>
    <col min="2308" max="2308" width="26.140625" style="95" customWidth="1"/>
    <col min="2309" max="2324" width="12.140625" style="95" customWidth="1"/>
    <col min="2325" max="2325" width="25.85546875" style="95" customWidth="1"/>
    <col min="2326" max="2334" width="12.140625" style="95" customWidth="1"/>
    <col min="2335" max="2560" width="9.140625" style="95"/>
    <col min="2561" max="2561" width="3" style="95" customWidth="1"/>
    <col min="2562" max="2562" width="6.85546875" style="95" customWidth="1"/>
    <col min="2563" max="2563" width="54.28515625" style="95" customWidth="1"/>
    <col min="2564" max="2564" width="26.140625" style="95" customWidth="1"/>
    <col min="2565" max="2580" width="12.140625" style="95" customWidth="1"/>
    <col min="2581" max="2581" width="25.85546875" style="95" customWidth="1"/>
    <col min="2582" max="2590" width="12.140625" style="95" customWidth="1"/>
    <col min="2591" max="2816" width="9.140625" style="95"/>
    <col min="2817" max="2817" width="3" style="95" customWidth="1"/>
    <col min="2818" max="2818" width="6.85546875" style="95" customWidth="1"/>
    <col min="2819" max="2819" width="54.28515625" style="95" customWidth="1"/>
    <col min="2820" max="2820" width="26.140625" style="95" customWidth="1"/>
    <col min="2821" max="2836" width="12.140625" style="95" customWidth="1"/>
    <col min="2837" max="2837" width="25.85546875" style="95" customWidth="1"/>
    <col min="2838" max="2846" width="12.140625" style="95" customWidth="1"/>
    <col min="2847" max="3072" width="9.140625" style="95"/>
    <col min="3073" max="3073" width="3" style="95" customWidth="1"/>
    <col min="3074" max="3074" width="6.85546875" style="95" customWidth="1"/>
    <col min="3075" max="3075" width="54.28515625" style="95" customWidth="1"/>
    <col min="3076" max="3076" width="26.140625" style="95" customWidth="1"/>
    <col min="3077" max="3092" width="12.140625" style="95" customWidth="1"/>
    <col min="3093" max="3093" width="25.85546875" style="95" customWidth="1"/>
    <col min="3094" max="3102" width="12.140625" style="95" customWidth="1"/>
    <col min="3103" max="3328" width="9.140625" style="95"/>
    <col min="3329" max="3329" width="3" style="95" customWidth="1"/>
    <col min="3330" max="3330" width="6.85546875" style="95" customWidth="1"/>
    <col min="3331" max="3331" width="54.28515625" style="95" customWidth="1"/>
    <col min="3332" max="3332" width="26.140625" style="95" customWidth="1"/>
    <col min="3333" max="3348" width="12.140625" style="95" customWidth="1"/>
    <col min="3349" max="3349" width="25.85546875" style="95" customWidth="1"/>
    <col min="3350" max="3358" width="12.140625" style="95" customWidth="1"/>
    <col min="3359" max="3584" width="9.140625" style="95"/>
    <col min="3585" max="3585" width="3" style="95" customWidth="1"/>
    <col min="3586" max="3586" width="6.85546875" style="95" customWidth="1"/>
    <col min="3587" max="3587" width="54.28515625" style="95" customWidth="1"/>
    <col min="3588" max="3588" width="26.140625" style="95" customWidth="1"/>
    <col min="3589" max="3604" width="12.140625" style="95" customWidth="1"/>
    <col min="3605" max="3605" width="25.85546875" style="95" customWidth="1"/>
    <col min="3606" max="3614" width="12.140625" style="95" customWidth="1"/>
    <col min="3615" max="3840" width="9.140625" style="95"/>
    <col min="3841" max="3841" width="3" style="95" customWidth="1"/>
    <col min="3842" max="3842" width="6.85546875" style="95" customWidth="1"/>
    <col min="3843" max="3843" width="54.28515625" style="95" customWidth="1"/>
    <col min="3844" max="3844" width="26.140625" style="95" customWidth="1"/>
    <col min="3845" max="3860" width="12.140625" style="95" customWidth="1"/>
    <col min="3861" max="3861" width="25.85546875" style="95" customWidth="1"/>
    <col min="3862" max="3870" width="12.140625" style="95" customWidth="1"/>
    <col min="3871" max="4096" width="9.140625" style="95"/>
    <col min="4097" max="4097" width="3" style="95" customWidth="1"/>
    <col min="4098" max="4098" width="6.85546875" style="95" customWidth="1"/>
    <col min="4099" max="4099" width="54.28515625" style="95" customWidth="1"/>
    <col min="4100" max="4100" width="26.140625" style="95" customWidth="1"/>
    <col min="4101" max="4116" width="12.140625" style="95" customWidth="1"/>
    <col min="4117" max="4117" width="25.85546875" style="95" customWidth="1"/>
    <col min="4118" max="4126" width="12.140625" style="95" customWidth="1"/>
    <col min="4127" max="4352" width="9.140625" style="95"/>
    <col min="4353" max="4353" width="3" style="95" customWidth="1"/>
    <col min="4354" max="4354" width="6.85546875" style="95" customWidth="1"/>
    <col min="4355" max="4355" width="54.28515625" style="95" customWidth="1"/>
    <col min="4356" max="4356" width="26.140625" style="95" customWidth="1"/>
    <col min="4357" max="4372" width="12.140625" style="95" customWidth="1"/>
    <col min="4373" max="4373" width="25.85546875" style="95" customWidth="1"/>
    <col min="4374" max="4382" width="12.140625" style="95" customWidth="1"/>
    <col min="4383" max="4608" width="9.140625" style="95"/>
    <col min="4609" max="4609" width="3" style="95" customWidth="1"/>
    <col min="4610" max="4610" width="6.85546875" style="95" customWidth="1"/>
    <col min="4611" max="4611" width="54.28515625" style="95" customWidth="1"/>
    <col min="4612" max="4612" width="26.140625" style="95" customWidth="1"/>
    <col min="4613" max="4628" width="12.140625" style="95" customWidth="1"/>
    <col min="4629" max="4629" width="25.85546875" style="95" customWidth="1"/>
    <col min="4630" max="4638" width="12.140625" style="95" customWidth="1"/>
    <col min="4639" max="4864" width="9.140625" style="95"/>
    <col min="4865" max="4865" width="3" style="95" customWidth="1"/>
    <col min="4866" max="4866" width="6.85546875" style="95" customWidth="1"/>
    <col min="4867" max="4867" width="54.28515625" style="95" customWidth="1"/>
    <col min="4868" max="4868" width="26.140625" style="95" customWidth="1"/>
    <col min="4869" max="4884" width="12.140625" style="95" customWidth="1"/>
    <col min="4885" max="4885" width="25.85546875" style="95" customWidth="1"/>
    <col min="4886" max="4894" width="12.140625" style="95" customWidth="1"/>
    <col min="4895" max="5120" width="9.140625" style="95"/>
    <col min="5121" max="5121" width="3" style="95" customWidth="1"/>
    <col min="5122" max="5122" width="6.85546875" style="95" customWidth="1"/>
    <col min="5123" max="5123" width="54.28515625" style="95" customWidth="1"/>
    <col min="5124" max="5124" width="26.140625" style="95" customWidth="1"/>
    <col min="5125" max="5140" width="12.140625" style="95" customWidth="1"/>
    <col min="5141" max="5141" width="25.85546875" style="95" customWidth="1"/>
    <col min="5142" max="5150" width="12.140625" style="95" customWidth="1"/>
    <col min="5151" max="5376" width="9.140625" style="95"/>
    <col min="5377" max="5377" width="3" style="95" customWidth="1"/>
    <col min="5378" max="5378" width="6.85546875" style="95" customWidth="1"/>
    <col min="5379" max="5379" width="54.28515625" style="95" customWidth="1"/>
    <col min="5380" max="5380" width="26.140625" style="95" customWidth="1"/>
    <col min="5381" max="5396" width="12.140625" style="95" customWidth="1"/>
    <col min="5397" max="5397" width="25.85546875" style="95" customWidth="1"/>
    <col min="5398" max="5406" width="12.140625" style="95" customWidth="1"/>
    <col min="5407" max="5632" width="9.140625" style="95"/>
    <col min="5633" max="5633" width="3" style="95" customWidth="1"/>
    <col min="5634" max="5634" width="6.85546875" style="95" customWidth="1"/>
    <col min="5635" max="5635" width="54.28515625" style="95" customWidth="1"/>
    <col min="5636" max="5636" width="26.140625" style="95" customWidth="1"/>
    <col min="5637" max="5652" width="12.140625" style="95" customWidth="1"/>
    <col min="5653" max="5653" width="25.85546875" style="95" customWidth="1"/>
    <col min="5654" max="5662" width="12.140625" style="95" customWidth="1"/>
    <col min="5663" max="5888" width="9.140625" style="95"/>
    <col min="5889" max="5889" width="3" style="95" customWidth="1"/>
    <col min="5890" max="5890" width="6.85546875" style="95" customWidth="1"/>
    <col min="5891" max="5891" width="54.28515625" style="95" customWidth="1"/>
    <col min="5892" max="5892" width="26.140625" style="95" customWidth="1"/>
    <col min="5893" max="5908" width="12.140625" style="95" customWidth="1"/>
    <col min="5909" max="5909" width="25.85546875" style="95" customWidth="1"/>
    <col min="5910" max="5918" width="12.140625" style="95" customWidth="1"/>
    <col min="5919" max="6144" width="9.140625" style="95"/>
    <col min="6145" max="6145" width="3" style="95" customWidth="1"/>
    <col min="6146" max="6146" width="6.85546875" style="95" customWidth="1"/>
    <col min="6147" max="6147" width="54.28515625" style="95" customWidth="1"/>
    <col min="6148" max="6148" width="26.140625" style="95" customWidth="1"/>
    <col min="6149" max="6164" width="12.140625" style="95" customWidth="1"/>
    <col min="6165" max="6165" width="25.85546875" style="95" customWidth="1"/>
    <col min="6166" max="6174" width="12.140625" style="95" customWidth="1"/>
    <col min="6175" max="6400" width="9.140625" style="95"/>
    <col min="6401" max="6401" width="3" style="95" customWidth="1"/>
    <col min="6402" max="6402" width="6.85546875" style="95" customWidth="1"/>
    <col min="6403" max="6403" width="54.28515625" style="95" customWidth="1"/>
    <col min="6404" max="6404" width="26.140625" style="95" customWidth="1"/>
    <col min="6405" max="6420" width="12.140625" style="95" customWidth="1"/>
    <col min="6421" max="6421" width="25.85546875" style="95" customWidth="1"/>
    <col min="6422" max="6430" width="12.140625" style="95" customWidth="1"/>
    <col min="6431" max="6656" width="9.140625" style="95"/>
    <col min="6657" max="6657" width="3" style="95" customWidth="1"/>
    <col min="6658" max="6658" width="6.85546875" style="95" customWidth="1"/>
    <col min="6659" max="6659" width="54.28515625" style="95" customWidth="1"/>
    <col min="6660" max="6660" width="26.140625" style="95" customWidth="1"/>
    <col min="6661" max="6676" width="12.140625" style="95" customWidth="1"/>
    <col min="6677" max="6677" width="25.85546875" style="95" customWidth="1"/>
    <col min="6678" max="6686" width="12.140625" style="95" customWidth="1"/>
    <col min="6687" max="6912" width="9.140625" style="95"/>
    <col min="6913" max="6913" width="3" style="95" customWidth="1"/>
    <col min="6914" max="6914" width="6.85546875" style="95" customWidth="1"/>
    <col min="6915" max="6915" width="54.28515625" style="95" customWidth="1"/>
    <col min="6916" max="6916" width="26.140625" style="95" customWidth="1"/>
    <col min="6917" max="6932" width="12.140625" style="95" customWidth="1"/>
    <col min="6933" max="6933" width="25.85546875" style="95" customWidth="1"/>
    <col min="6934" max="6942" width="12.140625" style="95" customWidth="1"/>
    <col min="6943" max="7168" width="9.140625" style="95"/>
    <col min="7169" max="7169" width="3" style="95" customWidth="1"/>
    <col min="7170" max="7170" width="6.85546875" style="95" customWidth="1"/>
    <col min="7171" max="7171" width="54.28515625" style="95" customWidth="1"/>
    <col min="7172" max="7172" width="26.140625" style="95" customWidth="1"/>
    <col min="7173" max="7188" width="12.140625" style="95" customWidth="1"/>
    <col min="7189" max="7189" width="25.85546875" style="95" customWidth="1"/>
    <col min="7190" max="7198" width="12.140625" style="95" customWidth="1"/>
    <col min="7199" max="7424" width="9.140625" style="95"/>
    <col min="7425" max="7425" width="3" style="95" customWidth="1"/>
    <col min="7426" max="7426" width="6.85546875" style="95" customWidth="1"/>
    <col min="7427" max="7427" width="54.28515625" style="95" customWidth="1"/>
    <col min="7428" max="7428" width="26.140625" style="95" customWidth="1"/>
    <col min="7429" max="7444" width="12.140625" style="95" customWidth="1"/>
    <col min="7445" max="7445" width="25.85546875" style="95" customWidth="1"/>
    <col min="7446" max="7454" width="12.140625" style="95" customWidth="1"/>
    <col min="7455" max="7680" width="9.140625" style="95"/>
    <col min="7681" max="7681" width="3" style="95" customWidth="1"/>
    <col min="7682" max="7682" width="6.85546875" style="95" customWidth="1"/>
    <col min="7683" max="7683" width="54.28515625" style="95" customWidth="1"/>
    <col min="7684" max="7684" width="26.140625" style="95" customWidth="1"/>
    <col min="7685" max="7700" width="12.140625" style="95" customWidth="1"/>
    <col min="7701" max="7701" width="25.85546875" style="95" customWidth="1"/>
    <col min="7702" max="7710" width="12.140625" style="95" customWidth="1"/>
    <col min="7711" max="7936" width="9.140625" style="95"/>
    <col min="7937" max="7937" width="3" style="95" customWidth="1"/>
    <col min="7938" max="7938" width="6.85546875" style="95" customWidth="1"/>
    <col min="7939" max="7939" width="54.28515625" style="95" customWidth="1"/>
    <col min="7940" max="7940" width="26.140625" style="95" customWidth="1"/>
    <col min="7941" max="7956" width="12.140625" style="95" customWidth="1"/>
    <col min="7957" max="7957" width="25.85546875" style="95" customWidth="1"/>
    <col min="7958" max="7966" width="12.140625" style="95" customWidth="1"/>
    <col min="7967" max="8192" width="9.140625" style="95"/>
    <col min="8193" max="8193" width="3" style="95" customWidth="1"/>
    <col min="8194" max="8194" width="6.85546875" style="95" customWidth="1"/>
    <col min="8195" max="8195" width="54.28515625" style="95" customWidth="1"/>
    <col min="8196" max="8196" width="26.140625" style="95" customWidth="1"/>
    <col min="8197" max="8212" width="12.140625" style="95" customWidth="1"/>
    <col min="8213" max="8213" width="25.85546875" style="95" customWidth="1"/>
    <col min="8214" max="8222" width="12.140625" style="95" customWidth="1"/>
    <col min="8223" max="8448" width="9.140625" style="95"/>
    <col min="8449" max="8449" width="3" style="95" customWidth="1"/>
    <col min="8450" max="8450" width="6.85546875" style="95" customWidth="1"/>
    <col min="8451" max="8451" width="54.28515625" style="95" customWidth="1"/>
    <col min="8452" max="8452" width="26.140625" style="95" customWidth="1"/>
    <col min="8453" max="8468" width="12.140625" style="95" customWidth="1"/>
    <col min="8469" max="8469" width="25.85546875" style="95" customWidth="1"/>
    <col min="8470" max="8478" width="12.140625" style="95" customWidth="1"/>
    <col min="8479" max="8704" width="9.140625" style="95"/>
    <col min="8705" max="8705" width="3" style="95" customWidth="1"/>
    <col min="8706" max="8706" width="6.85546875" style="95" customWidth="1"/>
    <col min="8707" max="8707" width="54.28515625" style="95" customWidth="1"/>
    <col min="8708" max="8708" width="26.140625" style="95" customWidth="1"/>
    <col min="8709" max="8724" width="12.140625" style="95" customWidth="1"/>
    <col min="8725" max="8725" width="25.85546875" style="95" customWidth="1"/>
    <col min="8726" max="8734" width="12.140625" style="95" customWidth="1"/>
    <col min="8735" max="8960" width="9.140625" style="95"/>
    <col min="8961" max="8961" width="3" style="95" customWidth="1"/>
    <col min="8962" max="8962" width="6.85546875" style="95" customWidth="1"/>
    <col min="8963" max="8963" width="54.28515625" style="95" customWidth="1"/>
    <col min="8964" max="8964" width="26.140625" style="95" customWidth="1"/>
    <col min="8965" max="8980" width="12.140625" style="95" customWidth="1"/>
    <col min="8981" max="8981" width="25.85546875" style="95" customWidth="1"/>
    <col min="8982" max="8990" width="12.140625" style="95" customWidth="1"/>
    <col min="8991" max="9216" width="9.140625" style="95"/>
    <col min="9217" max="9217" width="3" style="95" customWidth="1"/>
    <col min="9218" max="9218" width="6.85546875" style="95" customWidth="1"/>
    <col min="9219" max="9219" width="54.28515625" style="95" customWidth="1"/>
    <col min="9220" max="9220" width="26.140625" style="95" customWidth="1"/>
    <col min="9221" max="9236" width="12.140625" style="95" customWidth="1"/>
    <col min="9237" max="9237" width="25.85546875" style="95" customWidth="1"/>
    <col min="9238" max="9246" width="12.140625" style="95" customWidth="1"/>
    <col min="9247" max="9472" width="9.140625" style="95"/>
    <col min="9473" max="9473" width="3" style="95" customWidth="1"/>
    <col min="9474" max="9474" width="6.85546875" style="95" customWidth="1"/>
    <col min="9475" max="9475" width="54.28515625" style="95" customWidth="1"/>
    <col min="9476" max="9476" width="26.140625" style="95" customWidth="1"/>
    <col min="9477" max="9492" width="12.140625" style="95" customWidth="1"/>
    <col min="9493" max="9493" width="25.85546875" style="95" customWidth="1"/>
    <col min="9494" max="9502" width="12.140625" style="95" customWidth="1"/>
    <col min="9503" max="9728" width="9.140625" style="95"/>
    <col min="9729" max="9729" width="3" style="95" customWidth="1"/>
    <col min="9730" max="9730" width="6.85546875" style="95" customWidth="1"/>
    <col min="9731" max="9731" width="54.28515625" style="95" customWidth="1"/>
    <col min="9732" max="9732" width="26.140625" style="95" customWidth="1"/>
    <col min="9733" max="9748" width="12.140625" style="95" customWidth="1"/>
    <col min="9749" max="9749" width="25.85546875" style="95" customWidth="1"/>
    <col min="9750" max="9758" width="12.140625" style="95" customWidth="1"/>
    <col min="9759" max="9984" width="9.140625" style="95"/>
    <col min="9985" max="9985" width="3" style="95" customWidth="1"/>
    <col min="9986" max="9986" width="6.85546875" style="95" customWidth="1"/>
    <col min="9987" max="9987" width="54.28515625" style="95" customWidth="1"/>
    <col min="9988" max="9988" width="26.140625" style="95" customWidth="1"/>
    <col min="9989" max="10004" width="12.140625" style="95" customWidth="1"/>
    <col min="10005" max="10005" width="25.85546875" style="95" customWidth="1"/>
    <col min="10006" max="10014" width="12.140625" style="95" customWidth="1"/>
    <col min="10015" max="10240" width="9.140625" style="95"/>
    <col min="10241" max="10241" width="3" style="95" customWidth="1"/>
    <col min="10242" max="10242" width="6.85546875" style="95" customWidth="1"/>
    <col min="10243" max="10243" width="54.28515625" style="95" customWidth="1"/>
    <col min="10244" max="10244" width="26.140625" style="95" customWidth="1"/>
    <col min="10245" max="10260" width="12.140625" style="95" customWidth="1"/>
    <col min="10261" max="10261" width="25.85546875" style="95" customWidth="1"/>
    <col min="10262" max="10270" width="12.140625" style="95" customWidth="1"/>
    <col min="10271" max="10496" width="9.140625" style="95"/>
    <col min="10497" max="10497" width="3" style="95" customWidth="1"/>
    <col min="10498" max="10498" width="6.85546875" style="95" customWidth="1"/>
    <col min="10499" max="10499" width="54.28515625" style="95" customWidth="1"/>
    <col min="10500" max="10500" width="26.140625" style="95" customWidth="1"/>
    <col min="10501" max="10516" width="12.140625" style="95" customWidth="1"/>
    <col min="10517" max="10517" width="25.85546875" style="95" customWidth="1"/>
    <col min="10518" max="10526" width="12.140625" style="95" customWidth="1"/>
    <col min="10527" max="10752" width="9.140625" style="95"/>
    <col min="10753" max="10753" width="3" style="95" customWidth="1"/>
    <col min="10754" max="10754" width="6.85546875" style="95" customWidth="1"/>
    <col min="10755" max="10755" width="54.28515625" style="95" customWidth="1"/>
    <col min="10756" max="10756" width="26.140625" style="95" customWidth="1"/>
    <col min="10757" max="10772" width="12.140625" style="95" customWidth="1"/>
    <col min="10773" max="10773" width="25.85546875" style="95" customWidth="1"/>
    <col min="10774" max="10782" width="12.140625" style="95" customWidth="1"/>
    <col min="10783" max="11008" width="9.140625" style="95"/>
    <col min="11009" max="11009" width="3" style="95" customWidth="1"/>
    <col min="11010" max="11010" width="6.85546875" style="95" customWidth="1"/>
    <col min="11011" max="11011" width="54.28515625" style="95" customWidth="1"/>
    <col min="11012" max="11012" width="26.140625" style="95" customWidth="1"/>
    <col min="11013" max="11028" width="12.140625" style="95" customWidth="1"/>
    <col min="11029" max="11029" width="25.85546875" style="95" customWidth="1"/>
    <col min="11030" max="11038" width="12.140625" style="95" customWidth="1"/>
    <col min="11039" max="11264" width="9.140625" style="95"/>
    <col min="11265" max="11265" width="3" style="95" customWidth="1"/>
    <col min="11266" max="11266" width="6.85546875" style="95" customWidth="1"/>
    <col min="11267" max="11267" width="54.28515625" style="95" customWidth="1"/>
    <col min="11268" max="11268" width="26.140625" style="95" customWidth="1"/>
    <col min="11269" max="11284" width="12.140625" style="95" customWidth="1"/>
    <col min="11285" max="11285" width="25.85546875" style="95" customWidth="1"/>
    <col min="11286" max="11294" width="12.140625" style="95" customWidth="1"/>
    <col min="11295" max="11520" width="9.140625" style="95"/>
    <col min="11521" max="11521" width="3" style="95" customWidth="1"/>
    <col min="11522" max="11522" width="6.85546875" style="95" customWidth="1"/>
    <col min="11523" max="11523" width="54.28515625" style="95" customWidth="1"/>
    <col min="11524" max="11524" width="26.140625" style="95" customWidth="1"/>
    <col min="11525" max="11540" width="12.140625" style="95" customWidth="1"/>
    <col min="11541" max="11541" width="25.85546875" style="95" customWidth="1"/>
    <col min="11542" max="11550" width="12.140625" style="95" customWidth="1"/>
    <col min="11551" max="11776" width="9.140625" style="95"/>
    <col min="11777" max="11777" width="3" style="95" customWidth="1"/>
    <col min="11778" max="11778" width="6.85546875" style="95" customWidth="1"/>
    <col min="11779" max="11779" width="54.28515625" style="95" customWidth="1"/>
    <col min="11780" max="11780" width="26.140625" style="95" customWidth="1"/>
    <col min="11781" max="11796" width="12.140625" style="95" customWidth="1"/>
    <col min="11797" max="11797" width="25.85546875" style="95" customWidth="1"/>
    <col min="11798" max="11806" width="12.140625" style="95" customWidth="1"/>
    <col min="11807" max="12032" width="9.140625" style="95"/>
    <col min="12033" max="12033" width="3" style="95" customWidth="1"/>
    <col min="12034" max="12034" width="6.85546875" style="95" customWidth="1"/>
    <col min="12035" max="12035" width="54.28515625" style="95" customWidth="1"/>
    <col min="12036" max="12036" width="26.140625" style="95" customWidth="1"/>
    <col min="12037" max="12052" width="12.140625" style="95" customWidth="1"/>
    <col min="12053" max="12053" width="25.85546875" style="95" customWidth="1"/>
    <col min="12054" max="12062" width="12.140625" style="95" customWidth="1"/>
    <col min="12063" max="12288" width="9.140625" style="95"/>
    <col min="12289" max="12289" width="3" style="95" customWidth="1"/>
    <col min="12290" max="12290" width="6.85546875" style="95" customWidth="1"/>
    <col min="12291" max="12291" width="54.28515625" style="95" customWidth="1"/>
    <col min="12292" max="12292" width="26.140625" style="95" customWidth="1"/>
    <col min="12293" max="12308" width="12.140625" style="95" customWidth="1"/>
    <col min="12309" max="12309" width="25.85546875" style="95" customWidth="1"/>
    <col min="12310" max="12318" width="12.140625" style="95" customWidth="1"/>
    <col min="12319" max="12544" width="9.140625" style="95"/>
    <col min="12545" max="12545" width="3" style="95" customWidth="1"/>
    <col min="12546" max="12546" width="6.85546875" style="95" customWidth="1"/>
    <col min="12547" max="12547" width="54.28515625" style="95" customWidth="1"/>
    <col min="12548" max="12548" width="26.140625" style="95" customWidth="1"/>
    <col min="12549" max="12564" width="12.140625" style="95" customWidth="1"/>
    <col min="12565" max="12565" width="25.85546875" style="95" customWidth="1"/>
    <col min="12566" max="12574" width="12.140625" style="95" customWidth="1"/>
    <col min="12575" max="12800" width="9.140625" style="95"/>
    <col min="12801" max="12801" width="3" style="95" customWidth="1"/>
    <col min="12802" max="12802" width="6.85546875" style="95" customWidth="1"/>
    <col min="12803" max="12803" width="54.28515625" style="95" customWidth="1"/>
    <col min="12804" max="12804" width="26.140625" style="95" customWidth="1"/>
    <col min="12805" max="12820" width="12.140625" style="95" customWidth="1"/>
    <col min="12821" max="12821" width="25.85546875" style="95" customWidth="1"/>
    <col min="12822" max="12830" width="12.140625" style="95" customWidth="1"/>
    <col min="12831" max="13056" width="9.140625" style="95"/>
    <col min="13057" max="13057" width="3" style="95" customWidth="1"/>
    <col min="13058" max="13058" width="6.85546875" style="95" customWidth="1"/>
    <col min="13059" max="13059" width="54.28515625" style="95" customWidth="1"/>
    <col min="13060" max="13060" width="26.140625" style="95" customWidth="1"/>
    <col min="13061" max="13076" width="12.140625" style="95" customWidth="1"/>
    <col min="13077" max="13077" width="25.85546875" style="95" customWidth="1"/>
    <col min="13078" max="13086" width="12.140625" style="95" customWidth="1"/>
    <col min="13087" max="13312" width="9.140625" style="95"/>
    <col min="13313" max="13313" width="3" style="95" customWidth="1"/>
    <col min="13314" max="13314" width="6.85546875" style="95" customWidth="1"/>
    <col min="13315" max="13315" width="54.28515625" style="95" customWidth="1"/>
    <col min="13316" max="13316" width="26.140625" style="95" customWidth="1"/>
    <col min="13317" max="13332" width="12.140625" style="95" customWidth="1"/>
    <col min="13333" max="13333" width="25.85546875" style="95" customWidth="1"/>
    <col min="13334" max="13342" width="12.140625" style="95" customWidth="1"/>
    <col min="13343" max="13568" width="9.140625" style="95"/>
    <col min="13569" max="13569" width="3" style="95" customWidth="1"/>
    <col min="13570" max="13570" width="6.85546875" style="95" customWidth="1"/>
    <col min="13571" max="13571" width="54.28515625" style="95" customWidth="1"/>
    <col min="13572" max="13572" width="26.140625" style="95" customWidth="1"/>
    <col min="13573" max="13588" width="12.140625" style="95" customWidth="1"/>
    <col min="13589" max="13589" width="25.85546875" style="95" customWidth="1"/>
    <col min="13590" max="13598" width="12.140625" style="95" customWidth="1"/>
    <col min="13599" max="13824" width="9.140625" style="95"/>
    <col min="13825" max="13825" width="3" style="95" customWidth="1"/>
    <col min="13826" max="13826" width="6.85546875" style="95" customWidth="1"/>
    <col min="13827" max="13827" width="54.28515625" style="95" customWidth="1"/>
    <col min="13828" max="13828" width="26.140625" style="95" customWidth="1"/>
    <col min="13829" max="13844" width="12.140625" style="95" customWidth="1"/>
    <col min="13845" max="13845" width="25.85546875" style="95" customWidth="1"/>
    <col min="13846" max="13854" width="12.140625" style="95" customWidth="1"/>
    <col min="13855" max="14080" width="9.140625" style="95"/>
    <col min="14081" max="14081" width="3" style="95" customWidth="1"/>
    <col min="14082" max="14082" width="6.85546875" style="95" customWidth="1"/>
    <col min="14083" max="14083" width="54.28515625" style="95" customWidth="1"/>
    <col min="14084" max="14084" width="26.140625" style="95" customWidth="1"/>
    <col min="14085" max="14100" width="12.140625" style="95" customWidth="1"/>
    <col min="14101" max="14101" width="25.85546875" style="95" customWidth="1"/>
    <col min="14102" max="14110" width="12.140625" style="95" customWidth="1"/>
    <col min="14111" max="14336" width="9.140625" style="95"/>
    <col min="14337" max="14337" width="3" style="95" customWidth="1"/>
    <col min="14338" max="14338" width="6.85546875" style="95" customWidth="1"/>
    <col min="14339" max="14339" width="54.28515625" style="95" customWidth="1"/>
    <col min="14340" max="14340" width="26.140625" style="95" customWidth="1"/>
    <col min="14341" max="14356" width="12.140625" style="95" customWidth="1"/>
    <col min="14357" max="14357" width="25.85546875" style="95" customWidth="1"/>
    <col min="14358" max="14366" width="12.140625" style="95" customWidth="1"/>
    <col min="14367" max="14592" width="9.140625" style="95"/>
    <col min="14593" max="14593" width="3" style="95" customWidth="1"/>
    <col min="14594" max="14594" width="6.85546875" style="95" customWidth="1"/>
    <col min="14595" max="14595" width="54.28515625" style="95" customWidth="1"/>
    <col min="14596" max="14596" width="26.140625" style="95" customWidth="1"/>
    <col min="14597" max="14612" width="12.140625" style="95" customWidth="1"/>
    <col min="14613" max="14613" width="25.85546875" style="95" customWidth="1"/>
    <col min="14614" max="14622" width="12.140625" style="95" customWidth="1"/>
    <col min="14623" max="14848" width="9.140625" style="95"/>
    <col min="14849" max="14849" width="3" style="95" customWidth="1"/>
    <col min="14850" max="14850" width="6.85546875" style="95" customWidth="1"/>
    <col min="14851" max="14851" width="54.28515625" style="95" customWidth="1"/>
    <col min="14852" max="14852" width="26.140625" style="95" customWidth="1"/>
    <col min="14853" max="14868" width="12.140625" style="95" customWidth="1"/>
    <col min="14869" max="14869" width="25.85546875" style="95" customWidth="1"/>
    <col min="14870" max="14878" width="12.140625" style="95" customWidth="1"/>
    <col min="14879" max="15104" width="9.140625" style="95"/>
    <col min="15105" max="15105" width="3" style="95" customWidth="1"/>
    <col min="15106" max="15106" width="6.85546875" style="95" customWidth="1"/>
    <col min="15107" max="15107" width="54.28515625" style="95" customWidth="1"/>
    <col min="15108" max="15108" width="26.140625" style="95" customWidth="1"/>
    <col min="15109" max="15124" width="12.140625" style="95" customWidth="1"/>
    <col min="15125" max="15125" width="25.85546875" style="95" customWidth="1"/>
    <col min="15126" max="15134" width="12.140625" style="95" customWidth="1"/>
    <col min="15135" max="15360" width="9.140625" style="95"/>
    <col min="15361" max="15361" width="3" style="95" customWidth="1"/>
    <col min="15362" max="15362" width="6.85546875" style="95" customWidth="1"/>
    <col min="15363" max="15363" width="54.28515625" style="95" customWidth="1"/>
    <col min="15364" max="15364" width="26.140625" style="95" customWidth="1"/>
    <col min="15365" max="15380" width="12.140625" style="95" customWidth="1"/>
    <col min="15381" max="15381" width="25.85546875" style="95" customWidth="1"/>
    <col min="15382" max="15390" width="12.140625" style="95" customWidth="1"/>
    <col min="15391" max="15616" width="9.140625" style="95"/>
    <col min="15617" max="15617" width="3" style="95" customWidth="1"/>
    <col min="15618" max="15618" width="6.85546875" style="95" customWidth="1"/>
    <col min="15619" max="15619" width="54.28515625" style="95" customWidth="1"/>
    <col min="15620" max="15620" width="26.140625" style="95" customWidth="1"/>
    <col min="15621" max="15636" width="12.140625" style="95" customWidth="1"/>
    <col min="15637" max="15637" width="25.85546875" style="95" customWidth="1"/>
    <col min="15638" max="15646" width="12.140625" style="95" customWidth="1"/>
    <col min="15647" max="15872" width="9.140625" style="95"/>
    <col min="15873" max="15873" width="3" style="95" customWidth="1"/>
    <col min="15874" max="15874" width="6.85546875" style="95" customWidth="1"/>
    <col min="15875" max="15875" width="54.28515625" style="95" customWidth="1"/>
    <col min="15876" max="15876" width="26.140625" style="95" customWidth="1"/>
    <col min="15877" max="15892" width="12.140625" style="95" customWidth="1"/>
    <col min="15893" max="15893" width="25.85546875" style="95" customWidth="1"/>
    <col min="15894" max="15902" width="12.140625" style="95" customWidth="1"/>
    <col min="15903" max="16128" width="9.140625" style="95"/>
    <col min="16129" max="16129" width="3" style="95" customWidth="1"/>
    <col min="16130" max="16130" width="6.85546875" style="95" customWidth="1"/>
    <col min="16131" max="16131" width="54.28515625" style="95" customWidth="1"/>
    <col min="16132" max="16132" width="26.140625" style="95" customWidth="1"/>
    <col min="16133" max="16148" width="12.140625" style="95" customWidth="1"/>
    <col min="16149" max="16149" width="25.85546875" style="95" customWidth="1"/>
    <col min="16150" max="16158" width="12.140625" style="95" customWidth="1"/>
    <col min="16159" max="16384" width="9.140625" style="95"/>
  </cols>
  <sheetData>
    <row r="1" spans="2:23" ht="34.15" customHeight="1" x14ac:dyDescent="0.2">
      <c r="B1" s="93"/>
      <c r="C1" s="94" t="s">
        <v>39</v>
      </c>
      <c r="D1" s="95"/>
      <c r="E1" s="96"/>
      <c r="F1" s="96"/>
      <c r="G1" s="96"/>
      <c r="H1" s="96"/>
      <c r="I1" s="96"/>
      <c r="J1" s="96"/>
      <c r="K1" s="96"/>
      <c r="L1" s="96"/>
      <c r="M1" s="96"/>
      <c r="N1" s="96"/>
      <c r="O1" s="97"/>
      <c r="P1" s="97"/>
      <c r="Q1" s="97"/>
      <c r="R1" s="96"/>
      <c r="S1" s="138"/>
      <c r="T1" s="95"/>
      <c r="U1" s="95"/>
      <c r="V1" s="95"/>
      <c r="W1" s="95"/>
    </row>
    <row r="2" spans="2:23" s="37" customFormat="1" ht="24" customHeight="1" x14ac:dyDescent="0.25">
      <c r="B2" s="254" t="str">
        <f>Översikt!$B$4</f>
        <v>A 2</v>
      </c>
      <c r="C2" s="256" t="s">
        <v>40</v>
      </c>
      <c r="D2" s="266"/>
      <c r="E2" s="266"/>
      <c r="F2" s="266"/>
      <c r="G2" s="266"/>
      <c r="H2" s="266"/>
      <c r="I2" s="266"/>
      <c r="J2" s="266"/>
      <c r="K2" s="266"/>
      <c r="L2" s="266"/>
      <c r="M2" s="266"/>
      <c r="N2" s="266"/>
      <c r="O2" s="266"/>
      <c r="P2" s="266"/>
      <c r="Q2" s="266"/>
      <c r="R2" s="266"/>
      <c r="S2" s="267"/>
      <c r="T2" s="259"/>
      <c r="U2" s="205"/>
    </row>
    <row r="3" spans="2:23" s="37" customFormat="1" ht="24" customHeight="1" x14ac:dyDescent="0.25">
      <c r="B3" s="265"/>
      <c r="C3" s="261" t="s">
        <v>65</v>
      </c>
      <c r="D3" s="268"/>
      <c r="E3" s="268"/>
      <c r="F3" s="268"/>
      <c r="G3" s="268"/>
      <c r="H3" s="268"/>
      <c r="I3" s="268"/>
      <c r="J3" s="268"/>
      <c r="K3" s="268"/>
      <c r="L3" s="268"/>
      <c r="M3" s="268"/>
      <c r="N3" s="268"/>
      <c r="O3" s="268"/>
      <c r="P3" s="268"/>
      <c r="Q3" s="268"/>
      <c r="R3" s="268"/>
      <c r="S3" s="269"/>
      <c r="T3" s="260"/>
      <c r="U3" s="205"/>
    </row>
    <row r="4" spans="2:23" s="102" customFormat="1" ht="62.25" customHeight="1" thickBot="1" x14ac:dyDescent="0.3">
      <c r="B4" s="264" t="s">
        <v>34</v>
      </c>
      <c r="C4" s="270"/>
      <c r="D4" s="270"/>
      <c r="E4" s="196" t="s">
        <v>42</v>
      </c>
      <c r="F4" s="196" t="s">
        <v>99</v>
      </c>
      <c r="G4" s="196" t="s">
        <v>43</v>
      </c>
      <c r="H4" s="199" t="s">
        <v>44</v>
      </c>
      <c r="I4" s="199" t="s">
        <v>35</v>
      </c>
      <c r="J4" s="196" t="s">
        <v>45</v>
      </c>
      <c r="K4" s="196" t="s">
        <v>46</v>
      </c>
      <c r="L4" s="196" t="s">
        <v>47</v>
      </c>
      <c r="M4" s="196" t="s">
        <v>48</v>
      </c>
      <c r="N4" s="196" t="s">
        <v>49</v>
      </c>
      <c r="O4" s="196" t="s">
        <v>50</v>
      </c>
      <c r="P4" s="199" t="s">
        <v>51</v>
      </c>
      <c r="Q4" s="199" t="s">
        <v>36</v>
      </c>
      <c r="R4" s="197" t="s">
        <v>52</v>
      </c>
      <c r="S4" s="197" t="s">
        <v>37</v>
      </c>
      <c r="T4" s="260"/>
      <c r="U4" s="205"/>
    </row>
    <row r="5" spans="2:23" s="99" customFormat="1" ht="24" customHeight="1" x14ac:dyDescent="0.25">
      <c r="B5" s="103" t="str">
        <f>Översikt!$B$4&amp;"."&amp;ROW()-4</f>
        <v>A 2.1</v>
      </c>
      <c r="C5" s="251" t="s">
        <v>66</v>
      </c>
      <c r="D5" s="104" t="s">
        <v>54</v>
      </c>
      <c r="E5" s="105"/>
      <c r="F5" s="105"/>
      <c r="G5" s="105"/>
      <c r="H5" s="106">
        <f>SUM(E5:G5)</f>
        <v>0</v>
      </c>
      <c r="I5" s="107">
        <f t="shared" ref="I5:I38" si="0">H5*TimKost</f>
        <v>0</v>
      </c>
      <c r="J5" s="105"/>
      <c r="K5" s="105"/>
      <c r="L5" s="105"/>
      <c r="M5" s="105"/>
      <c r="N5" s="105"/>
      <c r="O5" s="105"/>
      <c r="P5" s="106">
        <f>SUM(J5:O5)</f>
        <v>0</v>
      </c>
      <c r="Q5" s="107">
        <f t="shared" ref="Q5:Q38" si="1">P5*TimKost</f>
        <v>0</v>
      </c>
      <c r="R5" s="106">
        <f>H5+P5</f>
        <v>0</v>
      </c>
      <c r="S5" s="107">
        <f t="shared" ref="S5:S38" si="2">R5*TimKost</f>
        <v>0</v>
      </c>
      <c r="T5" s="260"/>
      <c r="U5" s="205"/>
      <c r="V5" s="108"/>
      <c r="W5" s="108"/>
    </row>
    <row r="6" spans="2:23" s="99" customFormat="1" ht="24" customHeight="1" x14ac:dyDescent="0.25">
      <c r="B6" s="110" t="str">
        <f>Översikt!$B$4&amp;"."&amp;ROW()-4</f>
        <v>A 2.2</v>
      </c>
      <c r="C6" s="252"/>
      <c r="D6" s="111" t="s">
        <v>55</v>
      </c>
      <c r="E6" s="112"/>
      <c r="F6" s="112"/>
      <c r="G6" s="112"/>
      <c r="H6" s="113">
        <f t="shared" ref="H6:H38" si="3">SUM(E6:G6)</f>
        <v>0</v>
      </c>
      <c r="I6" s="114">
        <f t="shared" si="0"/>
        <v>0</v>
      </c>
      <c r="J6" s="112"/>
      <c r="K6" s="112"/>
      <c r="L6" s="112"/>
      <c r="M6" s="112"/>
      <c r="N6" s="112"/>
      <c r="O6" s="112"/>
      <c r="P6" s="113">
        <f t="shared" ref="P6:P38" si="4">SUM(J6:O6)</f>
        <v>0</v>
      </c>
      <c r="Q6" s="114">
        <f t="shared" si="1"/>
        <v>0</v>
      </c>
      <c r="R6" s="113">
        <f t="shared" ref="R6:R38" si="5">H6+P6</f>
        <v>0</v>
      </c>
      <c r="S6" s="114">
        <f t="shared" si="2"/>
        <v>0</v>
      </c>
      <c r="T6" s="260"/>
      <c r="U6" s="205"/>
      <c r="V6" s="108"/>
      <c r="W6" s="108"/>
    </row>
    <row r="7" spans="2:23" s="99" customFormat="1" ht="24" customHeight="1" thickBot="1" x14ac:dyDescent="0.3">
      <c r="B7" s="115" t="str">
        <f>Översikt!$B$4&amp;"."&amp;ROW()-4</f>
        <v>A 2.3</v>
      </c>
      <c r="C7" s="253"/>
      <c r="D7" s="116" t="s">
        <v>56</v>
      </c>
      <c r="E7" s="117"/>
      <c r="F7" s="117"/>
      <c r="G7" s="117"/>
      <c r="H7" s="118">
        <f t="shared" si="3"/>
        <v>0</v>
      </c>
      <c r="I7" s="119">
        <f t="shared" si="0"/>
        <v>0</v>
      </c>
      <c r="J7" s="117"/>
      <c r="K7" s="117"/>
      <c r="L7" s="117"/>
      <c r="M7" s="117"/>
      <c r="N7" s="117"/>
      <c r="O7" s="117"/>
      <c r="P7" s="118">
        <f t="shared" si="4"/>
        <v>0</v>
      </c>
      <c r="Q7" s="119">
        <f t="shared" si="1"/>
        <v>0</v>
      </c>
      <c r="R7" s="118">
        <f t="shared" si="5"/>
        <v>0</v>
      </c>
      <c r="S7" s="119">
        <f t="shared" si="2"/>
        <v>0</v>
      </c>
      <c r="T7" s="260"/>
      <c r="U7" s="205"/>
      <c r="V7" s="108"/>
      <c r="W7" s="108"/>
    </row>
    <row r="8" spans="2:23" s="99" customFormat="1" ht="24" customHeight="1" x14ac:dyDescent="0.25">
      <c r="B8" s="103" t="str">
        <f>Översikt!$B$4&amp;"."&amp;ROW()-4</f>
        <v>A 2.4</v>
      </c>
      <c r="C8" s="251" t="s">
        <v>67</v>
      </c>
      <c r="D8" s="104" t="s">
        <v>54</v>
      </c>
      <c r="E8" s="105"/>
      <c r="F8" s="105"/>
      <c r="G8" s="105"/>
      <c r="H8" s="106">
        <f t="shared" si="3"/>
        <v>0</v>
      </c>
      <c r="I8" s="107">
        <f t="shared" si="0"/>
        <v>0</v>
      </c>
      <c r="J8" s="105"/>
      <c r="K8" s="105"/>
      <c r="L8" s="105"/>
      <c r="M8" s="105"/>
      <c r="N8" s="105"/>
      <c r="O8" s="105"/>
      <c r="P8" s="106">
        <f t="shared" si="4"/>
        <v>0</v>
      </c>
      <c r="Q8" s="107">
        <f t="shared" si="1"/>
        <v>0</v>
      </c>
      <c r="R8" s="106">
        <f t="shared" si="5"/>
        <v>0</v>
      </c>
      <c r="S8" s="107">
        <f t="shared" si="2"/>
        <v>0</v>
      </c>
      <c r="T8" s="260"/>
      <c r="U8" s="205"/>
      <c r="V8" s="108"/>
      <c r="W8" s="108"/>
    </row>
    <row r="9" spans="2:23" s="99" customFormat="1" ht="24" customHeight="1" x14ac:dyDescent="0.25">
      <c r="B9" s="110" t="str">
        <f>Översikt!$B$4&amp;"."&amp;ROW()-4</f>
        <v>A 2.5</v>
      </c>
      <c r="C9" s="252"/>
      <c r="D9" s="111" t="s">
        <v>55</v>
      </c>
      <c r="E9" s="112"/>
      <c r="F9" s="112"/>
      <c r="G9" s="112"/>
      <c r="H9" s="113">
        <f t="shared" si="3"/>
        <v>0</v>
      </c>
      <c r="I9" s="114">
        <f t="shared" si="0"/>
        <v>0</v>
      </c>
      <c r="J9" s="112"/>
      <c r="K9" s="112"/>
      <c r="L9" s="112"/>
      <c r="M9" s="112"/>
      <c r="N9" s="112"/>
      <c r="O9" s="112"/>
      <c r="P9" s="113">
        <f t="shared" si="4"/>
        <v>0</v>
      </c>
      <c r="Q9" s="114">
        <f t="shared" si="1"/>
        <v>0</v>
      </c>
      <c r="R9" s="113">
        <f t="shared" si="5"/>
        <v>0</v>
      </c>
      <c r="S9" s="114">
        <f t="shared" si="2"/>
        <v>0</v>
      </c>
      <c r="T9" s="260"/>
      <c r="U9" s="205"/>
      <c r="V9" s="108"/>
      <c r="W9" s="108"/>
    </row>
    <row r="10" spans="2:23" s="99" customFormat="1" ht="24" customHeight="1" thickBot="1" x14ac:dyDescent="0.3">
      <c r="B10" s="115" t="str">
        <f>Översikt!$B$4&amp;"."&amp;ROW()-4</f>
        <v>A 2.6</v>
      </c>
      <c r="C10" s="253"/>
      <c r="D10" s="116" t="s">
        <v>56</v>
      </c>
      <c r="E10" s="117"/>
      <c r="F10" s="117"/>
      <c r="G10" s="117"/>
      <c r="H10" s="118">
        <f t="shared" si="3"/>
        <v>0</v>
      </c>
      <c r="I10" s="119">
        <f t="shared" si="0"/>
        <v>0</v>
      </c>
      <c r="J10" s="117"/>
      <c r="K10" s="117"/>
      <c r="L10" s="117"/>
      <c r="M10" s="117"/>
      <c r="N10" s="117"/>
      <c r="O10" s="117"/>
      <c r="P10" s="118">
        <f t="shared" si="4"/>
        <v>0</v>
      </c>
      <c r="Q10" s="119">
        <f t="shared" si="1"/>
        <v>0</v>
      </c>
      <c r="R10" s="118">
        <f t="shared" si="5"/>
        <v>0</v>
      </c>
      <c r="S10" s="119">
        <f t="shared" si="2"/>
        <v>0</v>
      </c>
      <c r="T10" s="260"/>
      <c r="U10" s="205"/>
      <c r="V10" s="108"/>
      <c r="W10" s="108"/>
    </row>
    <row r="11" spans="2:23" s="99" customFormat="1" ht="24" customHeight="1" x14ac:dyDescent="0.25">
      <c r="B11" s="103" t="str">
        <f>Översikt!$B$4&amp;"."&amp;ROW()-4</f>
        <v>A 2.7</v>
      </c>
      <c r="C11" s="251" t="s">
        <v>68</v>
      </c>
      <c r="D11" s="104" t="s">
        <v>54</v>
      </c>
      <c r="E11" s="105"/>
      <c r="F11" s="105"/>
      <c r="G11" s="105"/>
      <c r="H11" s="106">
        <f t="shared" si="3"/>
        <v>0</v>
      </c>
      <c r="I11" s="107">
        <f t="shared" si="0"/>
        <v>0</v>
      </c>
      <c r="J11" s="105"/>
      <c r="K11" s="105"/>
      <c r="L11" s="105"/>
      <c r="M11" s="105"/>
      <c r="N11" s="105"/>
      <c r="O11" s="105"/>
      <c r="P11" s="106">
        <f t="shared" si="4"/>
        <v>0</v>
      </c>
      <c r="Q11" s="107">
        <f t="shared" si="1"/>
        <v>0</v>
      </c>
      <c r="R11" s="106">
        <f t="shared" si="5"/>
        <v>0</v>
      </c>
      <c r="S11" s="107">
        <f t="shared" si="2"/>
        <v>0</v>
      </c>
      <c r="T11" s="260"/>
      <c r="U11" s="205"/>
      <c r="V11" s="108"/>
      <c r="W11" s="108"/>
    </row>
    <row r="12" spans="2:23" s="99" customFormat="1" ht="24" customHeight="1" x14ac:dyDescent="0.25">
      <c r="B12" s="110" t="str">
        <f>Översikt!$B$4&amp;"."&amp;ROW()-4</f>
        <v>A 2.8</v>
      </c>
      <c r="C12" s="252"/>
      <c r="D12" s="111" t="s">
        <v>55</v>
      </c>
      <c r="E12" s="112"/>
      <c r="F12" s="112"/>
      <c r="G12" s="112"/>
      <c r="H12" s="113">
        <f t="shared" si="3"/>
        <v>0</v>
      </c>
      <c r="I12" s="114">
        <f t="shared" si="0"/>
        <v>0</v>
      </c>
      <c r="J12" s="112"/>
      <c r="K12" s="112"/>
      <c r="L12" s="112"/>
      <c r="M12" s="112"/>
      <c r="N12" s="112"/>
      <c r="O12" s="112"/>
      <c r="P12" s="113">
        <f t="shared" si="4"/>
        <v>0</v>
      </c>
      <c r="Q12" s="114">
        <f t="shared" si="1"/>
        <v>0</v>
      </c>
      <c r="R12" s="113">
        <f t="shared" si="5"/>
        <v>0</v>
      </c>
      <c r="S12" s="114">
        <f t="shared" si="2"/>
        <v>0</v>
      </c>
      <c r="T12" s="260"/>
      <c r="U12" s="205"/>
      <c r="V12" s="108"/>
      <c r="W12" s="108"/>
    </row>
    <row r="13" spans="2:23" s="99" customFormat="1" ht="24" customHeight="1" thickBot="1" x14ac:dyDescent="0.3">
      <c r="B13" s="115" t="str">
        <f>Översikt!$B$4&amp;"."&amp;ROW()-4</f>
        <v>A 2.9</v>
      </c>
      <c r="C13" s="253"/>
      <c r="D13" s="116" t="s">
        <v>56</v>
      </c>
      <c r="E13" s="117"/>
      <c r="F13" s="117"/>
      <c r="G13" s="117"/>
      <c r="H13" s="118">
        <f t="shared" si="3"/>
        <v>0</v>
      </c>
      <c r="I13" s="119">
        <f t="shared" si="0"/>
        <v>0</v>
      </c>
      <c r="J13" s="117"/>
      <c r="K13" s="117"/>
      <c r="L13" s="117"/>
      <c r="M13" s="117"/>
      <c r="N13" s="117"/>
      <c r="O13" s="117"/>
      <c r="P13" s="118">
        <f t="shared" si="4"/>
        <v>0</v>
      </c>
      <c r="Q13" s="119">
        <f t="shared" si="1"/>
        <v>0</v>
      </c>
      <c r="R13" s="118">
        <f t="shared" si="5"/>
        <v>0</v>
      </c>
      <c r="S13" s="119">
        <f t="shared" si="2"/>
        <v>0</v>
      </c>
      <c r="T13" s="260"/>
      <c r="U13" s="205"/>
      <c r="V13" s="108"/>
      <c r="W13" s="108"/>
    </row>
    <row r="14" spans="2:23" s="99" customFormat="1" ht="24" customHeight="1" x14ac:dyDescent="0.25">
      <c r="B14" s="103" t="str">
        <f>Översikt!$B$4&amp;"."&amp;ROW()-4</f>
        <v>A 2.10</v>
      </c>
      <c r="C14" s="251" t="s">
        <v>69</v>
      </c>
      <c r="D14" s="104" t="s">
        <v>54</v>
      </c>
      <c r="E14" s="105"/>
      <c r="F14" s="105"/>
      <c r="G14" s="105"/>
      <c r="H14" s="106">
        <f t="shared" si="3"/>
        <v>0</v>
      </c>
      <c r="I14" s="107">
        <f t="shared" si="0"/>
        <v>0</v>
      </c>
      <c r="J14" s="105"/>
      <c r="K14" s="105"/>
      <c r="L14" s="105"/>
      <c r="M14" s="105"/>
      <c r="N14" s="105"/>
      <c r="O14" s="105"/>
      <c r="P14" s="106">
        <f t="shared" si="4"/>
        <v>0</v>
      </c>
      <c r="Q14" s="107">
        <f t="shared" si="1"/>
        <v>0</v>
      </c>
      <c r="R14" s="106">
        <f t="shared" si="5"/>
        <v>0</v>
      </c>
      <c r="S14" s="107">
        <f t="shared" si="2"/>
        <v>0</v>
      </c>
      <c r="T14" s="260"/>
      <c r="U14" s="205"/>
      <c r="V14" s="108"/>
      <c r="W14" s="108"/>
    </row>
    <row r="15" spans="2:23" s="99" customFormat="1" ht="24" customHeight="1" x14ac:dyDescent="0.25">
      <c r="B15" s="110" t="str">
        <f>Översikt!$B$4&amp;"."&amp;ROW()-4</f>
        <v>A 2.11</v>
      </c>
      <c r="C15" s="252"/>
      <c r="D15" s="111" t="s">
        <v>55</v>
      </c>
      <c r="E15" s="112"/>
      <c r="F15" s="112"/>
      <c r="G15" s="112"/>
      <c r="H15" s="113">
        <f t="shared" si="3"/>
        <v>0</v>
      </c>
      <c r="I15" s="114">
        <f t="shared" si="0"/>
        <v>0</v>
      </c>
      <c r="J15" s="112"/>
      <c r="K15" s="112"/>
      <c r="L15" s="112"/>
      <c r="M15" s="112"/>
      <c r="N15" s="112"/>
      <c r="O15" s="112"/>
      <c r="P15" s="113">
        <f t="shared" si="4"/>
        <v>0</v>
      </c>
      <c r="Q15" s="114">
        <f t="shared" si="1"/>
        <v>0</v>
      </c>
      <c r="R15" s="113">
        <f t="shared" si="5"/>
        <v>0</v>
      </c>
      <c r="S15" s="114">
        <f t="shared" si="2"/>
        <v>0</v>
      </c>
      <c r="T15" s="260"/>
      <c r="U15" s="205"/>
      <c r="V15" s="108"/>
      <c r="W15" s="108"/>
    </row>
    <row r="16" spans="2:23" s="99" customFormat="1" ht="24" customHeight="1" thickBot="1" x14ac:dyDescent="0.3">
      <c r="B16" s="115" t="str">
        <f>Översikt!$B$4&amp;"."&amp;ROW()-4</f>
        <v>A 2.12</v>
      </c>
      <c r="C16" s="253"/>
      <c r="D16" s="116" t="s">
        <v>56</v>
      </c>
      <c r="E16" s="117"/>
      <c r="F16" s="117"/>
      <c r="G16" s="117"/>
      <c r="H16" s="118">
        <f t="shared" si="3"/>
        <v>0</v>
      </c>
      <c r="I16" s="119">
        <f t="shared" si="0"/>
        <v>0</v>
      </c>
      <c r="J16" s="117"/>
      <c r="K16" s="117"/>
      <c r="L16" s="117"/>
      <c r="M16" s="117"/>
      <c r="N16" s="117"/>
      <c r="O16" s="117"/>
      <c r="P16" s="118">
        <f t="shared" si="4"/>
        <v>0</v>
      </c>
      <c r="Q16" s="119">
        <f t="shared" si="1"/>
        <v>0</v>
      </c>
      <c r="R16" s="118">
        <f t="shared" si="5"/>
        <v>0</v>
      </c>
      <c r="S16" s="119">
        <f t="shared" si="2"/>
        <v>0</v>
      </c>
      <c r="T16" s="260"/>
      <c r="U16" s="205"/>
      <c r="V16" s="108"/>
      <c r="W16" s="108"/>
    </row>
    <row r="17" spans="2:23" s="99" customFormat="1" ht="24" customHeight="1" x14ac:dyDescent="0.25">
      <c r="B17" s="103" t="str">
        <f>Översikt!$B$4&amp;"."&amp;ROW()-4</f>
        <v>A 2.13</v>
      </c>
      <c r="C17" s="251" t="s">
        <v>70</v>
      </c>
      <c r="D17" s="104" t="s">
        <v>54</v>
      </c>
      <c r="E17" s="105"/>
      <c r="F17" s="105"/>
      <c r="G17" s="105"/>
      <c r="H17" s="106">
        <f t="shared" si="3"/>
        <v>0</v>
      </c>
      <c r="I17" s="107">
        <f t="shared" si="0"/>
        <v>0</v>
      </c>
      <c r="J17" s="105"/>
      <c r="K17" s="105"/>
      <c r="L17" s="105"/>
      <c r="M17" s="105"/>
      <c r="N17" s="105"/>
      <c r="O17" s="105"/>
      <c r="P17" s="106">
        <f t="shared" si="4"/>
        <v>0</v>
      </c>
      <c r="Q17" s="107">
        <f t="shared" si="1"/>
        <v>0</v>
      </c>
      <c r="R17" s="106">
        <f t="shared" si="5"/>
        <v>0</v>
      </c>
      <c r="S17" s="107">
        <f t="shared" si="2"/>
        <v>0</v>
      </c>
      <c r="T17" s="260"/>
      <c r="U17" s="205"/>
      <c r="V17" s="108"/>
      <c r="W17" s="108"/>
    </row>
    <row r="18" spans="2:23" s="99" customFormat="1" ht="24" customHeight="1" x14ac:dyDescent="0.25">
      <c r="B18" s="110" t="str">
        <f>Översikt!$B$4&amp;"."&amp;ROW()-4</f>
        <v>A 2.14</v>
      </c>
      <c r="C18" s="252"/>
      <c r="D18" s="111" t="s">
        <v>55</v>
      </c>
      <c r="E18" s="112"/>
      <c r="F18" s="112"/>
      <c r="G18" s="112"/>
      <c r="H18" s="113">
        <f t="shared" si="3"/>
        <v>0</v>
      </c>
      <c r="I18" s="114">
        <f t="shared" si="0"/>
        <v>0</v>
      </c>
      <c r="J18" s="112"/>
      <c r="K18" s="112"/>
      <c r="L18" s="112"/>
      <c r="M18" s="112"/>
      <c r="N18" s="112"/>
      <c r="O18" s="112"/>
      <c r="P18" s="113">
        <f t="shared" si="4"/>
        <v>0</v>
      </c>
      <c r="Q18" s="114">
        <f t="shared" si="1"/>
        <v>0</v>
      </c>
      <c r="R18" s="113">
        <f t="shared" si="5"/>
        <v>0</v>
      </c>
      <c r="S18" s="114">
        <f t="shared" si="2"/>
        <v>0</v>
      </c>
      <c r="T18" s="108"/>
      <c r="U18" s="108"/>
      <c r="V18" s="108"/>
      <c r="W18" s="108"/>
    </row>
    <row r="19" spans="2:23" s="99" customFormat="1" ht="24" customHeight="1" thickBot="1" x14ac:dyDescent="0.3">
      <c r="B19" s="115" t="str">
        <f>Översikt!$B$4&amp;"."&amp;ROW()-4</f>
        <v>A 2.15</v>
      </c>
      <c r="C19" s="253"/>
      <c r="D19" s="116" t="s">
        <v>56</v>
      </c>
      <c r="E19" s="117"/>
      <c r="F19" s="117"/>
      <c r="G19" s="117"/>
      <c r="H19" s="118">
        <f t="shared" si="3"/>
        <v>0</v>
      </c>
      <c r="I19" s="119">
        <f t="shared" si="0"/>
        <v>0</v>
      </c>
      <c r="J19" s="117"/>
      <c r="K19" s="117"/>
      <c r="L19" s="117"/>
      <c r="M19" s="117"/>
      <c r="N19" s="117"/>
      <c r="O19" s="117"/>
      <c r="P19" s="118">
        <f t="shared" si="4"/>
        <v>0</v>
      </c>
      <c r="Q19" s="119">
        <f t="shared" si="1"/>
        <v>0</v>
      </c>
      <c r="R19" s="118">
        <f t="shared" si="5"/>
        <v>0</v>
      </c>
      <c r="S19" s="119">
        <f t="shared" si="2"/>
        <v>0</v>
      </c>
      <c r="T19" s="108"/>
      <c r="U19" s="108"/>
      <c r="V19" s="108"/>
      <c r="W19" s="108"/>
    </row>
    <row r="20" spans="2:23" s="99" customFormat="1" ht="24" customHeight="1" x14ac:dyDescent="0.25">
      <c r="B20" s="103" t="str">
        <f>Översikt!$B$4&amp;"."&amp;ROW()-4</f>
        <v>A 2.16</v>
      </c>
      <c r="C20" s="251" t="s">
        <v>71</v>
      </c>
      <c r="D20" s="104" t="s">
        <v>54</v>
      </c>
      <c r="E20" s="105"/>
      <c r="F20" s="105"/>
      <c r="G20" s="105"/>
      <c r="H20" s="106">
        <f t="shared" si="3"/>
        <v>0</v>
      </c>
      <c r="I20" s="107">
        <f t="shared" si="0"/>
        <v>0</v>
      </c>
      <c r="J20" s="105"/>
      <c r="K20" s="105"/>
      <c r="L20" s="105"/>
      <c r="M20" s="105"/>
      <c r="N20" s="105"/>
      <c r="O20" s="105"/>
      <c r="P20" s="106">
        <f t="shared" si="4"/>
        <v>0</v>
      </c>
      <c r="Q20" s="107">
        <f t="shared" si="1"/>
        <v>0</v>
      </c>
      <c r="R20" s="106">
        <f t="shared" si="5"/>
        <v>0</v>
      </c>
      <c r="S20" s="107">
        <f t="shared" si="2"/>
        <v>0</v>
      </c>
      <c r="T20" s="108"/>
      <c r="U20" s="108"/>
      <c r="V20" s="108"/>
      <c r="W20" s="108"/>
    </row>
    <row r="21" spans="2:23" s="99" customFormat="1" ht="24" customHeight="1" x14ac:dyDescent="0.25">
      <c r="B21" s="110" t="str">
        <f>Översikt!$B$4&amp;"."&amp;ROW()-4</f>
        <v>A 2.17</v>
      </c>
      <c r="C21" s="252"/>
      <c r="D21" s="111" t="s">
        <v>55</v>
      </c>
      <c r="E21" s="112"/>
      <c r="F21" s="112"/>
      <c r="G21" s="112"/>
      <c r="H21" s="113">
        <f t="shared" si="3"/>
        <v>0</v>
      </c>
      <c r="I21" s="114">
        <f t="shared" si="0"/>
        <v>0</v>
      </c>
      <c r="J21" s="112"/>
      <c r="K21" s="112"/>
      <c r="L21" s="112"/>
      <c r="M21" s="112"/>
      <c r="N21" s="112"/>
      <c r="O21" s="112"/>
      <c r="P21" s="113">
        <f t="shared" si="4"/>
        <v>0</v>
      </c>
      <c r="Q21" s="114">
        <f t="shared" si="1"/>
        <v>0</v>
      </c>
      <c r="R21" s="113">
        <f t="shared" si="5"/>
        <v>0</v>
      </c>
      <c r="S21" s="114">
        <f t="shared" si="2"/>
        <v>0</v>
      </c>
      <c r="T21" s="108"/>
      <c r="U21" s="108"/>
      <c r="V21" s="108"/>
      <c r="W21" s="108"/>
    </row>
    <row r="22" spans="2:23" s="99" customFormat="1" ht="24" customHeight="1" thickBot="1" x14ac:dyDescent="0.3">
      <c r="B22" s="115" t="str">
        <f>Översikt!$B$4&amp;"."&amp;ROW()-4</f>
        <v>A 2.18</v>
      </c>
      <c r="C22" s="253"/>
      <c r="D22" s="116" t="s">
        <v>56</v>
      </c>
      <c r="E22" s="117"/>
      <c r="F22" s="117"/>
      <c r="G22" s="117"/>
      <c r="H22" s="118">
        <f t="shared" si="3"/>
        <v>0</v>
      </c>
      <c r="I22" s="119">
        <f t="shared" si="0"/>
        <v>0</v>
      </c>
      <c r="J22" s="117"/>
      <c r="K22" s="117"/>
      <c r="L22" s="117"/>
      <c r="M22" s="117"/>
      <c r="N22" s="117"/>
      <c r="O22" s="117"/>
      <c r="P22" s="118">
        <f t="shared" si="4"/>
        <v>0</v>
      </c>
      <c r="Q22" s="119">
        <f t="shared" si="1"/>
        <v>0</v>
      </c>
      <c r="R22" s="118">
        <f t="shared" si="5"/>
        <v>0</v>
      </c>
      <c r="S22" s="119">
        <f t="shared" si="2"/>
        <v>0</v>
      </c>
      <c r="T22" s="108"/>
      <c r="U22" s="108"/>
      <c r="V22" s="108"/>
      <c r="W22" s="108"/>
    </row>
    <row r="23" spans="2:23" s="99" customFormat="1" ht="24" customHeight="1" x14ac:dyDescent="0.25">
      <c r="B23" s="103" t="str">
        <f>Översikt!$B$4&amp;"."&amp;ROW()-4</f>
        <v>A 2.19</v>
      </c>
      <c r="C23" s="251" t="s">
        <v>72</v>
      </c>
      <c r="D23" s="104" t="s">
        <v>54</v>
      </c>
      <c r="E23" s="105"/>
      <c r="F23" s="105"/>
      <c r="G23" s="105"/>
      <c r="H23" s="106">
        <f t="shared" si="3"/>
        <v>0</v>
      </c>
      <c r="I23" s="107">
        <f t="shared" si="0"/>
        <v>0</v>
      </c>
      <c r="J23" s="105"/>
      <c r="K23" s="105"/>
      <c r="L23" s="105"/>
      <c r="M23" s="105"/>
      <c r="N23" s="105"/>
      <c r="O23" s="105"/>
      <c r="P23" s="106">
        <f t="shared" si="4"/>
        <v>0</v>
      </c>
      <c r="Q23" s="107">
        <f t="shared" si="1"/>
        <v>0</v>
      </c>
      <c r="R23" s="106">
        <f t="shared" si="5"/>
        <v>0</v>
      </c>
      <c r="S23" s="107">
        <f t="shared" si="2"/>
        <v>0</v>
      </c>
      <c r="T23" s="108"/>
      <c r="U23" s="108"/>
      <c r="V23" s="108"/>
      <c r="W23" s="108"/>
    </row>
    <row r="24" spans="2:23" s="99" customFormat="1" ht="24" customHeight="1" x14ac:dyDescent="0.25">
      <c r="B24" s="110" t="str">
        <f>Översikt!$B$4&amp;"."&amp;ROW()-4</f>
        <v>A 2.20</v>
      </c>
      <c r="C24" s="252"/>
      <c r="D24" s="111" t="s">
        <v>55</v>
      </c>
      <c r="E24" s="112"/>
      <c r="F24" s="112"/>
      <c r="G24" s="112"/>
      <c r="H24" s="113">
        <f t="shared" si="3"/>
        <v>0</v>
      </c>
      <c r="I24" s="114">
        <f t="shared" si="0"/>
        <v>0</v>
      </c>
      <c r="J24" s="112"/>
      <c r="K24" s="112"/>
      <c r="L24" s="112"/>
      <c r="M24" s="112"/>
      <c r="N24" s="112"/>
      <c r="O24" s="112"/>
      <c r="P24" s="113">
        <f t="shared" si="4"/>
        <v>0</v>
      </c>
      <c r="Q24" s="114">
        <f t="shared" si="1"/>
        <v>0</v>
      </c>
      <c r="R24" s="113">
        <f t="shared" si="5"/>
        <v>0</v>
      </c>
      <c r="S24" s="114">
        <f t="shared" si="2"/>
        <v>0</v>
      </c>
      <c r="T24" s="108"/>
      <c r="U24" s="108"/>
      <c r="V24" s="108"/>
      <c r="W24" s="108"/>
    </row>
    <row r="25" spans="2:23" s="99" customFormat="1" ht="24" customHeight="1" thickBot="1" x14ac:dyDescent="0.3">
      <c r="B25" s="115" t="str">
        <f>Översikt!$B$4&amp;"."&amp;ROW()-4</f>
        <v>A 2.21</v>
      </c>
      <c r="C25" s="253"/>
      <c r="D25" s="116" t="s">
        <v>56</v>
      </c>
      <c r="E25" s="117"/>
      <c r="F25" s="117"/>
      <c r="G25" s="117"/>
      <c r="H25" s="118">
        <f t="shared" si="3"/>
        <v>0</v>
      </c>
      <c r="I25" s="119">
        <f t="shared" si="0"/>
        <v>0</v>
      </c>
      <c r="J25" s="117"/>
      <c r="K25" s="117"/>
      <c r="L25" s="117"/>
      <c r="M25" s="117"/>
      <c r="N25" s="117"/>
      <c r="O25" s="117"/>
      <c r="P25" s="118">
        <f t="shared" si="4"/>
        <v>0</v>
      </c>
      <c r="Q25" s="119">
        <f t="shared" si="1"/>
        <v>0</v>
      </c>
      <c r="R25" s="118">
        <f t="shared" si="5"/>
        <v>0</v>
      </c>
      <c r="S25" s="119">
        <f t="shared" si="2"/>
        <v>0</v>
      </c>
      <c r="T25" s="108"/>
      <c r="U25" s="108"/>
      <c r="V25" s="108"/>
      <c r="W25" s="108"/>
    </row>
    <row r="26" spans="2:23" s="99" customFormat="1" ht="24" customHeight="1" x14ac:dyDescent="0.25">
      <c r="B26" s="103" t="str">
        <f>Översikt!$B$4&amp;"."&amp;ROW()-4</f>
        <v>A 2.22</v>
      </c>
      <c r="C26" s="251" t="s">
        <v>73</v>
      </c>
      <c r="D26" s="104" t="s">
        <v>54</v>
      </c>
      <c r="E26" s="105"/>
      <c r="F26" s="105"/>
      <c r="G26" s="105"/>
      <c r="H26" s="106">
        <f t="shared" si="3"/>
        <v>0</v>
      </c>
      <c r="I26" s="107">
        <f t="shared" si="0"/>
        <v>0</v>
      </c>
      <c r="J26" s="105"/>
      <c r="K26" s="105"/>
      <c r="L26" s="105"/>
      <c r="M26" s="105"/>
      <c r="N26" s="105"/>
      <c r="O26" s="105"/>
      <c r="P26" s="106">
        <f t="shared" si="4"/>
        <v>0</v>
      </c>
      <c r="Q26" s="107">
        <f t="shared" si="1"/>
        <v>0</v>
      </c>
      <c r="R26" s="106">
        <f t="shared" si="5"/>
        <v>0</v>
      </c>
      <c r="S26" s="107">
        <f t="shared" si="2"/>
        <v>0</v>
      </c>
      <c r="T26" s="108"/>
      <c r="U26" s="108"/>
      <c r="V26" s="108"/>
      <c r="W26" s="108"/>
    </row>
    <row r="27" spans="2:23" s="99" customFormat="1" ht="24" customHeight="1" x14ac:dyDescent="0.25">
      <c r="B27" s="110" t="str">
        <f>Översikt!$B$4&amp;"."&amp;ROW()-4</f>
        <v>A 2.23</v>
      </c>
      <c r="C27" s="252"/>
      <c r="D27" s="111" t="s">
        <v>55</v>
      </c>
      <c r="E27" s="112"/>
      <c r="F27" s="112"/>
      <c r="G27" s="112"/>
      <c r="H27" s="113">
        <f t="shared" si="3"/>
        <v>0</v>
      </c>
      <c r="I27" s="114">
        <f t="shared" si="0"/>
        <v>0</v>
      </c>
      <c r="J27" s="112"/>
      <c r="K27" s="112"/>
      <c r="L27" s="112"/>
      <c r="M27" s="112"/>
      <c r="N27" s="112"/>
      <c r="O27" s="112"/>
      <c r="P27" s="113">
        <f t="shared" si="4"/>
        <v>0</v>
      </c>
      <c r="Q27" s="114">
        <f t="shared" si="1"/>
        <v>0</v>
      </c>
      <c r="R27" s="113">
        <f t="shared" si="5"/>
        <v>0</v>
      </c>
      <c r="S27" s="114">
        <f t="shared" si="2"/>
        <v>0</v>
      </c>
      <c r="T27" s="108"/>
      <c r="U27" s="108"/>
      <c r="V27" s="108"/>
      <c r="W27" s="108"/>
    </row>
    <row r="28" spans="2:23" s="99" customFormat="1" ht="24" customHeight="1" thickBot="1" x14ac:dyDescent="0.3">
      <c r="B28" s="115" t="str">
        <f>Översikt!$B$4&amp;"."&amp;ROW()-4</f>
        <v>A 2.24</v>
      </c>
      <c r="C28" s="253"/>
      <c r="D28" s="116" t="s">
        <v>56</v>
      </c>
      <c r="E28" s="117"/>
      <c r="F28" s="117"/>
      <c r="G28" s="117"/>
      <c r="H28" s="118">
        <f t="shared" si="3"/>
        <v>0</v>
      </c>
      <c r="I28" s="119">
        <f t="shared" si="0"/>
        <v>0</v>
      </c>
      <c r="J28" s="117"/>
      <c r="K28" s="117"/>
      <c r="L28" s="117"/>
      <c r="M28" s="117"/>
      <c r="N28" s="117"/>
      <c r="O28" s="117"/>
      <c r="P28" s="118">
        <f t="shared" si="4"/>
        <v>0</v>
      </c>
      <c r="Q28" s="119">
        <f t="shared" si="1"/>
        <v>0</v>
      </c>
      <c r="R28" s="118">
        <f t="shared" si="5"/>
        <v>0</v>
      </c>
      <c r="S28" s="119">
        <f t="shared" si="2"/>
        <v>0</v>
      </c>
      <c r="T28" s="108"/>
      <c r="U28" s="108"/>
      <c r="V28" s="108"/>
      <c r="W28" s="108"/>
    </row>
    <row r="29" spans="2:23" s="99" customFormat="1" ht="24" customHeight="1" x14ac:dyDescent="0.25">
      <c r="B29" s="103" t="str">
        <f>Översikt!$B$4&amp;"."&amp;ROW()-4</f>
        <v>A 2.25</v>
      </c>
      <c r="C29" s="251" t="s">
        <v>74</v>
      </c>
      <c r="D29" s="104" t="s">
        <v>54</v>
      </c>
      <c r="E29" s="105"/>
      <c r="F29" s="105"/>
      <c r="G29" s="105"/>
      <c r="H29" s="106">
        <f t="shared" si="3"/>
        <v>0</v>
      </c>
      <c r="I29" s="107">
        <f t="shared" si="0"/>
        <v>0</v>
      </c>
      <c r="J29" s="105"/>
      <c r="K29" s="105"/>
      <c r="L29" s="105"/>
      <c r="M29" s="105"/>
      <c r="N29" s="105"/>
      <c r="O29" s="105"/>
      <c r="P29" s="106">
        <f t="shared" si="4"/>
        <v>0</v>
      </c>
      <c r="Q29" s="107">
        <f t="shared" si="1"/>
        <v>0</v>
      </c>
      <c r="R29" s="106">
        <f t="shared" si="5"/>
        <v>0</v>
      </c>
      <c r="S29" s="107">
        <f t="shared" si="2"/>
        <v>0</v>
      </c>
      <c r="T29" s="108"/>
      <c r="U29" s="108"/>
      <c r="V29" s="108"/>
      <c r="W29" s="108"/>
    </row>
    <row r="30" spans="2:23" s="99" customFormat="1" ht="24" customHeight="1" thickBot="1" x14ac:dyDescent="0.3">
      <c r="B30" s="110" t="str">
        <f>Översikt!$B$4&amp;"."&amp;ROW()-4</f>
        <v>A 2.26</v>
      </c>
      <c r="C30" s="252"/>
      <c r="D30" s="111" t="s">
        <v>55</v>
      </c>
      <c r="E30" s="112"/>
      <c r="F30" s="112"/>
      <c r="G30" s="112"/>
      <c r="H30" s="113">
        <f t="shared" si="3"/>
        <v>0</v>
      </c>
      <c r="I30" s="114">
        <f t="shared" si="0"/>
        <v>0</v>
      </c>
      <c r="J30" s="112"/>
      <c r="K30" s="112"/>
      <c r="L30" s="112"/>
      <c r="M30" s="112"/>
      <c r="N30" s="112"/>
      <c r="O30" s="112"/>
      <c r="P30" s="113">
        <f t="shared" si="4"/>
        <v>0</v>
      </c>
      <c r="Q30" s="114">
        <f t="shared" si="1"/>
        <v>0</v>
      </c>
      <c r="R30" s="113">
        <f t="shared" si="5"/>
        <v>0</v>
      </c>
      <c r="S30" s="114">
        <f t="shared" si="2"/>
        <v>0</v>
      </c>
      <c r="T30" s="108"/>
      <c r="U30" s="108"/>
      <c r="V30" s="108"/>
      <c r="W30" s="108"/>
    </row>
    <row r="31" spans="2:23" s="99" customFormat="1" ht="24" customHeight="1" x14ac:dyDescent="0.25">
      <c r="B31" s="103" t="str">
        <f>Översikt!$B$4&amp;"."&amp;ROW()-4</f>
        <v>A 2.27</v>
      </c>
      <c r="C31" s="251" t="s">
        <v>75</v>
      </c>
      <c r="D31" s="104" t="s">
        <v>54</v>
      </c>
      <c r="E31" s="105"/>
      <c r="F31" s="105"/>
      <c r="G31" s="105"/>
      <c r="H31" s="106">
        <f t="shared" si="3"/>
        <v>0</v>
      </c>
      <c r="I31" s="107">
        <f t="shared" si="0"/>
        <v>0</v>
      </c>
      <c r="J31" s="105"/>
      <c r="K31" s="105"/>
      <c r="L31" s="105"/>
      <c r="M31" s="105"/>
      <c r="N31" s="105"/>
      <c r="O31" s="105"/>
      <c r="P31" s="106">
        <f t="shared" si="4"/>
        <v>0</v>
      </c>
      <c r="Q31" s="107">
        <f t="shared" si="1"/>
        <v>0</v>
      </c>
      <c r="R31" s="106">
        <f t="shared" si="5"/>
        <v>0</v>
      </c>
      <c r="S31" s="107">
        <f t="shared" si="2"/>
        <v>0</v>
      </c>
      <c r="T31" s="108"/>
      <c r="U31" s="108"/>
      <c r="V31" s="108"/>
      <c r="W31" s="108"/>
    </row>
    <row r="32" spans="2:23" s="139" customFormat="1" ht="24" customHeight="1" thickBot="1" x14ac:dyDescent="0.3">
      <c r="B32" s="110" t="str">
        <f>Översikt!$B$4&amp;"."&amp;ROW()-4</f>
        <v>A 2.28</v>
      </c>
      <c r="C32" s="252"/>
      <c r="D32" s="111" t="s">
        <v>55</v>
      </c>
      <c r="E32" s="112"/>
      <c r="F32" s="112"/>
      <c r="G32" s="112"/>
      <c r="H32" s="113">
        <f t="shared" si="3"/>
        <v>0</v>
      </c>
      <c r="I32" s="114">
        <f t="shared" si="0"/>
        <v>0</v>
      </c>
      <c r="J32" s="112"/>
      <c r="K32" s="112"/>
      <c r="L32" s="112"/>
      <c r="M32" s="112"/>
      <c r="N32" s="112"/>
      <c r="O32" s="112"/>
      <c r="P32" s="113">
        <f t="shared" si="4"/>
        <v>0</v>
      </c>
      <c r="Q32" s="114">
        <f t="shared" si="1"/>
        <v>0</v>
      </c>
      <c r="R32" s="113">
        <f t="shared" si="5"/>
        <v>0</v>
      </c>
      <c r="S32" s="114">
        <f t="shared" si="2"/>
        <v>0</v>
      </c>
      <c r="T32" s="120"/>
      <c r="U32" s="120"/>
      <c r="V32" s="120"/>
      <c r="W32" s="120"/>
    </row>
    <row r="33" spans="2:23" s="139" customFormat="1" ht="24" customHeight="1" x14ac:dyDescent="0.25">
      <c r="B33" s="103" t="str">
        <f>Översikt!$B$4&amp;"."&amp;ROW()-4</f>
        <v>A 2.29</v>
      </c>
      <c r="C33" s="251" t="s">
        <v>76</v>
      </c>
      <c r="D33" s="104" t="s">
        <v>54</v>
      </c>
      <c r="E33" s="105"/>
      <c r="F33" s="105"/>
      <c r="G33" s="105"/>
      <c r="H33" s="106">
        <f t="shared" si="3"/>
        <v>0</v>
      </c>
      <c r="I33" s="107">
        <f t="shared" si="0"/>
        <v>0</v>
      </c>
      <c r="J33" s="105"/>
      <c r="K33" s="105"/>
      <c r="L33" s="105"/>
      <c r="M33" s="105"/>
      <c r="N33" s="105"/>
      <c r="O33" s="105"/>
      <c r="P33" s="106">
        <f t="shared" si="4"/>
        <v>0</v>
      </c>
      <c r="Q33" s="107">
        <f t="shared" si="1"/>
        <v>0</v>
      </c>
      <c r="R33" s="106">
        <f t="shared" si="5"/>
        <v>0</v>
      </c>
      <c r="S33" s="107">
        <f t="shared" si="2"/>
        <v>0</v>
      </c>
      <c r="T33" s="120"/>
      <c r="U33" s="120"/>
      <c r="V33" s="120"/>
      <c r="W33" s="120"/>
    </row>
    <row r="34" spans="2:23" s="139" customFormat="1" ht="24" customHeight="1" x14ac:dyDescent="0.25">
      <c r="B34" s="110" t="str">
        <f>Översikt!$B$4&amp;"."&amp;ROW()-4</f>
        <v>A 2.30</v>
      </c>
      <c r="C34" s="252"/>
      <c r="D34" s="111" t="s">
        <v>55</v>
      </c>
      <c r="E34" s="112"/>
      <c r="F34" s="112"/>
      <c r="G34" s="112"/>
      <c r="H34" s="113">
        <f t="shared" si="3"/>
        <v>0</v>
      </c>
      <c r="I34" s="114">
        <f t="shared" si="0"/>
        <v>0</v>
      </c>
      <c r="J34" s="112"/>
      <c r="K34" s="112"/>
      <c r="L34" s="112"/>
      <c r="M34" s="112"/>
      <c r="N34" s="112"/>
      <c r="O34" s="112"/>
      <c r="P34" s="113">
        <f t="shared" si="4"/>
        <v>0</v>
      </c>
      <c r="Q34" s="114">
        <f t="shared" si="1"/>
        <v>0</v>
      </c>
      <c r="R34" s="113">
        <f t="shared" si="5"/>
        <v>0</v>
      </c>
      <c r="S34" s="114">
        <f t="shared" si="2"/>
        <v>0</v>
      </c>
      <c r="T34" s="120"/>
      <c r="U34" s="120"/>
      <c r="V34" s="120"/>
      <c r="W34" s="120"/>
    </row>
    <row r="35" spans="2:23" s="139" customFormat="1" ht="24" customHeight="1" thickBot="1" x14ac:dyDescent="0.3">
      <c r="B35" s="115" t="str">
        <f>Översikt!$B$4&amp;"."&amp;ROW()-4</f>
        <v>A 2.31</v>
      </c>
      <c r="C35" s="253"/>
      <c r="D35" s="116" t="s">
        <v>56</v>
      </c>
      <c r="E35" s="117"/>
      <c r="F35" s="117"/>
      <c r="G35" s="117"/>
      <c r="H35" s="118">
        <f t="shared" si="3"/>
        <v>0</v>
      </c>
      <c r="I35" s="119">
        <f t="shared" si="0"/>
        <v>0</v>
      </c>
      <c r="J35" s="117"/>
      <c r="K35" s="117"/>
      <c r="L35" s="117"/>
      <c r="M35" s="117"/>
      <c r="N35" s="117"/>
      <c r="O35" s="117"/>
      <c r="P35" s="118">
        <f t="shared" si="4"/>
        <v>0</v>
      </c>
      <c r="Q35" s="119">
        <f t="shared" si="1"/>
        <v>0</v>
      </c>
      <c r="R35" s="118">
        <f t="shared" si="5"/>
        <v>0</v>
      </c>
      <c r="S35" s="119">
        <f t="shared" si="2"/>
        <v>0</v>
      </c>
      <c r="T35" s="120"/>
      <c r="U35" s="120"/>
      <c r="V35" s="120"/>
      <c r="W35" s="120"/>
    </row>
    <row r="36" spans="2:23" s="139" customFormat="1" ht="24" customHeight="1" x14ac:dyDescent="0.25">
      <c r="B36" s="103" t="str">
        <f>Översikt!$B$4&amp;"."&amp;ROW()-4</f>
        <v>A 2.32</v>
      </c>
      <c r="C36" s="251" t="s">
        <v>77</v>
      </c>
      <c r="D36" s="104" t="s">
        <v>54</v>
      </c>
      <c r="E36" s="105"/>
      <c r="F36" s="105"/>
      <c r="G36" s="105"/>
      <c r="H36" s="106">
        <f t="shared" si="3"/>
        <v>0</v>
      </c>
      <c r="I36" s="107">
        <f t="shared" si="0"/>
        <v>0</v>
      </c>
      <c r="J36" s="105"/>
      <c r="K36" s="105"/>
      <c r="L36" s="105"/>
      <c r="M36" s="105"/>
      <c r="N36" s="105"/>
      <c r="O36" s="105"/>
      <c r="P36" s="106">
        <f t="shared" si="4"/>
        <v>0</v>
      </c>
      <c r="Q36" s="107">
        <f t="shared" si="1"/>
        <v>0</v>
      </c>
      <c r="R36" s="106">
        <f t="shared" si="5"/>
        <v>0</v>
      </c>
      <c r="S36" s="107">
        <f t="shared" si="2"/>
        <v>0</v>
      </c>
      <c r="T36" s="120"/>
      <c r="U36" s="120"/>
      <c r="V36" s="120"/>
      <c r="W36" s="120"/>
    </row>
    <row r="37" spans="2:23" s="139" customFormat="1" ht="24" customHeight="1" x14ac:dyDescent="0.25">
      <c r="B37" s="110" t="str">
        <f>Översikt!$B$4&amp;"."&amp;ROW()-4</f>
        <v>A 2.33</v>
      </c>
      <c r="C37" s="252"/>
      <c r="D37" s="111" t="s">
        <v>55</v>
      </c>
      <c r="E37" s="112"/>
      <c r="F37" s="112"/>
      <c r="G37" s="112"/>
      <c r="H37" s="113">
        <f t="shared" si="3"/>
        <v>0</v>
      </c>
      <c r="I37" s="114">
        <f t="shared" si="0"/>
        <v>0</v>
      </c>
      <c r="J37" s="112"/>
      <c r="K37" s="112"/>
      <c r="L37" s="112"/>
      <c r="M37" s="112"/>
      <c r="N37" s="112"/>
      <c r="O37" s="112"/>
      <c r="P37" s="113">
        <f t="shared" si="4"/>
        <v>0</v>
      </c>
      <c r="Q37" s="114">
        <f t="shared" si="1"/>
        <v>0</v>
      </c>
      <c r="R37" s="113">
        <f t="shared" si="5"/>
        <v>0</v>
      </c>
      <c r="S37" s="114">
        <f t="shared" si="2"/>
        <v>0</v>
      </c>
      <c r="T37" s="120"/>
      <c r="U37" s="120"/>
      <c r="V37" s="120"/>
      <c r="W37" s="120"/>
    </row>
    <row r="38" spans="2:23" s="139" customFormat="1" ht="24" customHeight="1" thickBot="1" x14ac:dyDescent="0.3">
      <c r="B38" s="115" t="str">
        <f>Översikt!$B$4&amp;"."&amp;ROW()-4</f>
        <v>A 2.34</v>
      </c>
      <c r="C38" s="253"/>
      <c r="D38" s="116" t="s">
        <v>56</v>
      </c>
      <c r="E38" s="117"/>
      <c r="F38" s="117"/>
      <c r="G38" s="117"/>
      <c r="H38" s="118">
        <f t="shared" si="3"/>
        <v>0</v>
      </c>
      <c r="I38" s="119">
        <f t="shared" si="0"/>
        <v>0</v>
      </c>
      <c r="J38" s="117"/>
      <c r="K38" s="117"/>
      <c r="L38" s="117"/>
      <c r="M38" s="117"/>
      <c r="N38" s="117"/>
      <c r="O38" s="117"/>
      <c r="P38" s="118">
        <f t="shared" si="4"/>
        <v>0</v>
      </c>
      <c r="Q38" s="119">
        <f t="shared" si="1"/>
        <v>0</v>
      </c>
      <c r="R38" s="118">
        <f t="shared" si="5"/>
        <v>0</v>
      </c>
      <c r="S38" s="119">
        <f t="shared" si="2"/>
        <v>0</v>
      </c>
      <c r="T38" s="120"/>
      <c r="U38" s="120"/>
      <c r="V38" s="120"/>
      <c r="W38" s="120"/>
    </row>
    <row r="39" spans="2:23" s="139" customFormat="1" ht="24" customHeight="1" x14ac:dyDescent="0.25">
      <c r="B39" s="126"/>
      <c r="C39" s="127"/>
      <c r="D39" s="108"/>
      <c r="E39" s="120"/>
      <c r="F39" s="120"/>
      <c r="G39" s="120"/>
      <c r="H39" s="120"/>
      <c r="I39" s="120"/>
      <c r="J39" s="120"/>
      <c r="K39" s="120"/>
      <c r="L39" s="120"/>
      <c r="M39" s="120"/>
      <c r="N39" s="120"/>
      <c r="O39" s="128"/>
      <c r="P39" s="128"/>
      <c r="Q39" s="128"/>
      <c r="R39" s="120"/>
      <c r="S39" s="140"/>
      <c r="T39" s="120"/>
      <c r="U39" s="120"/>
      <c r="V39" s="120"/>
      <c r="W39" s="120"/>
    </row>
    <row r="40" spans="2:23" ht="24" customHeight="1" x14ac:dyDescent="0.2">
      <c r="C40" s="127"/>
      <c r="D40" s="108"/>
    </row>
    <row r="41" spans="2:23" ht="24" customHeight="1" x14ac:dyDescent="0.2">
      <c r="C41" s="127"/>
      <c r="D41" s="108"/>
    </row>
    <row r="42" spans="2:23" ht="24" customHeight="1" x14ac:dyDescent="0.2">
      <c r="O42" s="132"/>
      <c r="P42" s="132"/>
      <c r="Q42" s="132"/>
    </row>
    <row r="43" spans="2:23" ht="24" customHeight="1" x14ac:dyDescent="0.2">
      <c r="O43" s="132"/>
      <c r="P43" s="132"/>
      <c r="Q43" s="132"/>
    </row>
    <row r="44" spans="2:23" ht="24" customHeight="1" x14ac:dyDescent="0.2">
      <c r="O44" s="132"/>
      <c r="P44" s="132"/>
      <c r="Q44" s="132"/>
    </row>
    <row r="45" spans="2:23" ht="24" customHeight="1" x14ac:dyDescent="0.2">
      <c r="O45" s="132"/>
      <c r="P45" s="132"/>
      <c r="Q45" s="132"/>
    </row>
    <row r="46" spans="2:23" ht="24" customHeight="1" x14ac:dyDescent="0.2">
      <c r="O46" s="132"/>
      <c r="P46" s="132"/>
      <c r="Q46" s="132"/>
    </row>
    <row r="47" spans="2:23" ht="24" customHeight="1" x14ac:dyDescent="0.2">
      <c r="O47" s="132"/>
      <c r="P47" s="132"/>
      <c r="Q47" s="132"/>
    </row>
    <row r="48" spans="2:23" ht="24" customHeight="1" x14ac:dyDescent="0.2">
      <c r="O48" s="132"/>
      <c r="P48" s="132"/>
      <c r="Q48" s="132"/>
    </row>
    <row r="49" spans="15:17" ht="24" customHeight="1" x14ac:dyDescent="0.2">
      <c r="O49" s="132"/>
      <c r="P49" s="132"/>
      <c r="Q49" s="132"/>
    </row>
    <row r="50" spans="15:17" ht="24" customHeight="1" x14ac:dyDescent="0.2">
      <c r="O50" s="132"/>
      <c r="P50" s="132"/>
      <c r="Q50" s="132"/>
    </row>
    <row r="51" spans="15:17" ht="24" customHeight="1" x14ac:dyDescent="0.2">
      <c r="O51" s="132"/>
      <c r="P51" s="132"/>
      <c r="Q51" s="132"/>
    </row>
    <row r="52" spans="15:17" ht="24" customHeight="1" x14ac:dyDescent="0.2">
      <c r="O52" s="132"/>
      <c r="P52" s="132"/>
      <c r="Q52" s="132"/>
    </row>
    <row r="53" spans="15:17" ht="24" customHeight="1" x14ac:dyDescent="0.2">
      <c r="O53" s="132"/>
      <c r="P53" s="132"/>
      <c r="Q53" s="132"/>
    </row>
    <row r="54" spans="15:17" ht="24" customHeight="1" x14ac:dyDescent="0.2">
      <c r="O54" s="132"/>
      <c r="P54" s="132"/>
      <c r="Q54" s="132"/>
    </row>
    <row r="55" spans="15:17" ht="24" customHeight="1" x14ac:dyDescent="0.2">
      <c r="O55" s="132"/>
      <c r="P55" s="132"/>
      <c r="Q55" s="132"/>
    </row>
    <row r="56" spans="15:17" ht="24" customHeight="1" x14ac:dyDescent="0.2">
      <c r="O56" s="132"/>
      <c r="P56" s="132"/>
      <c r="Q56" s="132"/>
    </row>
    <row r="57" spans="15:17" ht="24" customHeight="1" x14ac:dyDescent="0.2">
      <c r="O57" s="132"/>
      <c r="P57" s="132"/>
      <c r="Q57" s="132"/>
    </row>
    <row r="58" spans="15:17" ht="24" customHeight="1" x14ac:dyDescent="0.2">
      <c r="O58" s="132"/>
      <c r="P58" s="132"/>
      <c r="Q58" s="132"/>
    </row>
    <row r="59" spans="15:17" ht="24" customHeight="1" x14ac:dyDescent="0.2">
      <c r="O59" s="132"/>
      <c r="P59" s="132"/>
      <c r="Q59" s="132"/>
    </row>
    <row r="60" spans="15:17" ht="24" customHeight="1" x14ac:dyDescent="0.2">
      <c r="O60" s="132"/>
      <c r="P60" s="132"/>
      <c r="Q60" s="132"/>
    </row>
    <row r="61" spans="15:17" ht="24" customHeight="1" x14ac:dyDescent="0.2">
      <c r="O61" s="132"/>
      <c r="P61" s="132"/>
      <c r="Q61" s="132"/>
    </row>
    <row r="62" spans="15:17" ht="24" customHeight="1" x14ac:dyDescent="0.2">
      <c r="O62" s="132"/>
      <c r="P62" s="132"/>
      <c r="Q62" s="132"/>
    </row>
    <row r="63" spans="15:17" ht="24" customHeight="1" x14ac:dyDescent="0.2">
      <c r="O63" s="132"/>
      <c r="P63" s="132"/>
      <c r="Q63" s="132"/>
    </row>
    <row r="64" spans="15:17" ht="24" customHeight="1" x14ac:dyDescent="0.2">
      <c r="O64" s="132"/>
      <c r="P64" s="132"/>
      <c r="Q64" s="132"/>
    </row>
    <row r="65" spans="15:17" ht="24" customHeight="1" x14ac:dyDescent="0.2">
      <c r="O65" s="132"/>
      <c r="P65" s="132"/>
      <c r="Q65" s="132"/>
    </row>
    <row r="66" spans="15:17" ht="24" customHeight="1" x14ac:dyDescent="0.2">
      <c r="O66" s="132"/>
      <c r="P66" s="132"/>
      <c r="Q66" s="132"/>
    </row>
    <row r="67" spans="15:17" ht="24" customHeight="1" x14ac:dyDescent="0.2">
      <c r="O67" s="132"/>
      <c r="P67" s="132"/>
      <c r="Q67" s="132"/>
    </row>
    <row r="68" spans="15:17" ht="24" customHeight="1" x14ac:dyDescent="0.2">
      <c r="O68" s="132"/>
      <c r="P68" s="132"/>
      <c r="Q68" s="132"/>
    </row>
    <row r="69" spans="15:17" ht="24" customHeight="1" x14ac:dyDescent="0.2">
      <c r="O69" s="132"/>
      <c r="P69" s="132"/>
      <c r="Q69" s="132"/>
    </row>
    <row r="70" spans="15:17" ht="24" customHeight="1" x14ac:dyDescent="0.2">
      <c r="O70" s="132"/>
      <c r="P70" s="132"/>
      <c r="Q70" s="132"/>
    </row>
    <row r="71" spans="15:17" ht="24" customHeight="1" x14ac:dyDescent="0.2">
      <c r="O71" s="132"/>
      <c r="P71" s="132"/>
      <c r="Q71" s="132"/>
    </row>
    <row r="72" spans="15:17" ht="24" customHeight="1" x14ac:dyDescent="0.2">
      <c r="O72" s="132"/>
      <c r="P72" s="132"/>
      <c r="Q72" s="132"/>
    </row>
    <row r="73" spans="15:17" ht="24" customHeight="1" x14ac:dyDescent="0.2">
      <c r="O73" s="132"/>
      <c r="P73" s="132"/>
      <c r="Q73" s="132"/>
    </row>
    <row r="74" spans="15:17" ht="24" customHeight="1" x14ac:dyDescent="0.2">
      <c r="O74" s="132"/>
      <c r="P74" s="132"/>
      <c r="Q74" s="132"/>
    </row>
    <row r="75" spans="15:17" ht="24" customHeight="1" x14ac:dyDescent="0.2">
      <c r="O75" s="132"/>
      <c r="P75" s="132"/>
      <c r="Q75" s="132"/>
    </row>
    <row r="76" spans="15:17" ht="24" customHeight="1" x14ac:dyDescent="0.2">
      <c r="O76" s="132"/>
      <c r="P76" s="132"/>
      <c r="Q76" s="132"/>
    </row>
    <row r="77" spans="15:17" ht="24" customHeight="1" x14ac:dyDescent="0.2">
      <c r="O77" s="132"/>
      <c r="P77" s="132"/>
      <c r="Q77" s="132"/>
    </row>
    <row r="78" spans="15:17" ht="24" customHeight="1" x14ac:dyDescent="0.2">
      <c r="O78" s="132"/>
      <c r="P78" s="132"/>
      <c r="Q78" s="132"/>
    </row>
    <row r="79" spans="15:17" ht="24" customHeight="1" x14ac:dyDescent="0.2">
      <c r="O79" s="132"/>
      <c r="P79" s="132"/>
      <c r="Q79" s="132"/>
    </row>
    <row r="80" spans="15:17" ht="24" customHeight="1" x14ac:dyDescent="0.2">
      <c r="O80" s="132"/>
      <c r="P80" s="132"/>
      <c r="Q80" s="132"/>
    </row>
    <row r="81" spans="15:17" ht="24" customHeight="1" x14ac:dyDescent="0.2">
      <c r="O81" s="132"/>
      <c r="P81" s="132"/>
      <c r="Q81" s="132"/>
    </row>
    <row r="82" spans="15:17" ht="24" customHeight="1" x14ac:dyDescent="0.2">
      <c r="O82" s="132"/>
      <c r="P82" s="132"/>
      <c r="Q82" s="132"/>
    </row>
    <row r="83" spans="15:17" ht="24" customHeight="1" x14ac:dyDescent="0.2">
      <c r="O83" s="132"/>
      <c r="P83" s="132"/>
      <c r="Q83" s="132"/>
    </row>
    <row r="84" spans="15:17" ht="24" customHeight="1" x14ac:dyDescent="0.2">
      <c r="O84" s="132"/>
      <c r="P84" s="132"/>
      <c r="Q84" s="132"/>
    </row>
    <row r="85" spans="15:17" ht="24" customHeight="1" x14ac:dyDescent="0.2">
      <c r="O85" s="132"/>
      <c r="P85" s="132"/>
      <c r="Q85" s="132"/>
    </row>
    <row r="86" spans="15:17" ht="24" customHeight="1" x14ac:dyDescent="0.2">
      <c r="O86" s="132"/>
      <c r="P86" s="132"/>
      <c r="Q86" s="132"/>
    </row>
    <row r="87" spans="15:17" ht="24" customHeight="1" x14ac:dyDescent="0.2">
      <c r="O87" s="132"/>
      <c r="P87" s="132"/>
      <c r="Q87" s="132"/>
    </row>
    <row r="88" spans="15:17" ht="24" customHeight="1" x14ac:dyDescent="0.2">
      <c r="O88" s="132"/>
      <c r="P88" s="132"/>
      <c r="Q88" s="132"/>
    </row>
    <row r="89" spans="15:17" ht="24" customHeight="1" x14ac:dyDescent="0.2">
      <c r="O89" s="132"/>
      <c r="P89" s="132"/>
      <c r="Q89" s="132"/>
    </row>
    <row r="90" spans="15:17" ht="24" customHeight="1" x14ac:dyDescent="0.2">
      <c r="O90" s="132"/>
      <c r="P90" s="132"/>
      <c r="Q90" s="132"/>
    </row>
    <row r="91" spans="15:17" ht="24" customHeight="1" x14ac:dyDescent="0.2">
      <c r="O91" s="132"/>
      <c r="P91" s="132"/>
      <c r="Q91" s="132"/>
    </row>
    <row r="92" spans="15:17" ht="24" customHeight="1" x14ac:dyDescent="0.2">
      <c r="O92" s="132"/>
      <c r="P92" s="132"/>
      <c r="Q92" s="132"/>
    </row>
    <row r="93" spans="15:17" ht="24" customHeight="1" x14ac:dyDescent="0.2">
      <c r="O93" s="132"/>
      <c r="P93" s="132"/>
      <c r="Q93" s="132"/>
    </row>
    <row r="94" spans="15:17" ht="24" customHeight="1" x14ac:dyDescent="0.2">
      <c r="O94" s="132"/>
      <c r="P94" s="132"/>
      <c r="Q94" s="132"/>
    </row>
    <row r="95" spans="15:17" ht="24" customHeight="1" x14ac:dyDescent="0.2">
      <c r="O95" s="132"/>
      <c r="P95" s="132"/>
      <c r="Q95" s="132"/>
    </row>
    <row r="96" spans="15:17" ht="24" customHeight="1" x14ac:dyDescent="0.2">
      <c r="O96" s="132"/>
      <c r="P96" s="132"/>
      <c r="Q96" s="132"/>
    </row>
    <row r="97" spans="15:17" ht="24" customHeight="1" x14ac:dyDescent="0.2">
      <c r="O97" s="132"/>
      <c r="P97" s="132"/>
      <c r="Q97" s="132"/>
    </row>
    <row r="98" spans="15:17" ht="24" customHeight="1" x14ac:dyDescent="0.2">
      <c r="O98" s="132"/>
      <c r="P98" s="132"/>
      <c r="Q98" s="132"/>
    </row>
    <row r="99" spans="15:17" ht="24" customHeight="1" x14ac:dyDescent="0.2">
      <c r="O99" s="132"/>
      <c r="P99" s="132"/>
      <c r="Q99" s="132"/>
    </row>
    <row r="100" spans="15:17" ht="24" customHeight="1" x14ac:dyDescent="0.2">
      <c r="O100" s="132"/>
      <c r="P100" s="132"/>
      <c r="Q100" s="132"/>
    </row>
    <row r="101" spans="15:17" ht="24" customHeight="1" x14ac:dyDescent="0.2">
      <c r="O101" s="132"/>
      <c r="P101" s="132"/>
      <c r="Q101" s="132"/>
    </row>
    <row r="102" spans="15:17" ht="24" customHeight="1" x14ac:dyDescent="0.2">
      <c r="O102" s="132"/>
      <c r="P102" s="132"/>
      <c r="Q102" s="132"/>
    </row>
    <row r="103" spans="15:17" ht="24" customHeight="1" x14ac:dyDescent="0.2">
      <c r="O103" s="132"/>
      <c r="P103" s="132"/>
      <c r="Q103" s="132"/>
    </row>
    <row r="104" spans="15:17" ht="24" customHeight="1" x14ac:dyDescent="0.2">
      <c r="O104" s="132"/>
      <c r="P104" s="132"/>
      <c r="Q104" s="132"/>
    </row>
    <row r="105" spans="15:17" ht="24" customHeight="1" x14ac:dyDescent="0.2">
      <c r="O105" s="132"/>
      <c r="P105" s="132"/>
      <c r="Q105" s="132"/>
    </row>
    <row r="106" spans="15:17" ht="24" customHeight="1" x14ac:dyDescent="0.2">
      <c r="O106" s="132"/>
      <c r="P106" s="132"/>
      <c r="Q106" s="132"/>
    </row>
    <row r="107" spans="15:17" ht="24" customHeight="1" x14ac:dyDescent="0.2">
      <c r="O107" s="132"/>
      <c r="P107" s="132"/>
      <c r="Q107" s="132"/>
    </row>
    <row r="108" spans="15:17" ht="24" customHeight="1" x14ac:dyDescent="0.2">
      <c r="O108" s="132"/>
      <c r="P108" s="132"/>
      <c r="Q108" s="132"/>
    </row>
    <row r="109" spans="15:17" ht="24" customHeight="1" x14ac:dyDescent="0.2">
      <c r="O109" s="132"/>
      <c r="P109" s="132"/>
      <c r="Q109" s="132"/>
    </row>
    <row r="110" spans="15:17" ht="24" customHeight="1" x14ac:dyDescent="0.2">
      <c r="O110" s="132"/>
      <c r="P110" s="132"/>
      <c r="Q110" s="132"/>
    </row>
    <row r="111" spans="15:17" ht="24" customHeight="1" x14ac:dyDescent="0.2">
      <c r="O111" s="132"/>
      <c r="P111" s="132"/>
      <c r="Q111" s="132"/>
    </row>
    <row r="112" spans="15:17" ht="24" customHeight="1" x14ac:dyDescent="0.2">
      <c r="O112" s="132"/>
      <c r="P112" s="132"/>
      <c r="Q112" s="132"/>
    </row>
    <row r="113" spans="15:17" ht="24" customHeight="1" x14ac:dyDescent="0.2">
      <c r="O113" s="132"/>
      <c r="P113" s="132"/>
      <c r="Q113" s="132"/>
    </row>
    <row r="114" spans="15:17" ht="24" customHeight="1" x14ac:dyDescent="0.2">
      <c r="O114" s="132"/>
      <c r="P114" s="132"/>
      <c r="Q114" s="132"/>
    </row>
    <row r="115" spans="15:17" ht="24" customHeight="1" x14ac:dyDescent="0.2">
      <c r="O115" s="132"/>
      <c r="P115" s="132"/>
      <c r="Q115" s="132"/>
    </row>
    <row r="116" spans="15:17" ht="24" customHeight="1" x14ac:dyDescent="0.2">
      <c r="O116" s="132"/>
      <c r="P116" s="132"/>
      <c r="Q116" s="132"/>
    </row>
    <row r="117" spans="15:17" ht="24" customHeight="1" x14ac:dyDescent="0.2">
      <c r="O117" s="132"/>
      <c r="P117" s="132"/>
      <c r="Q117" s="132"/>
    </row>
    <row r="118" spans="15:17" ht="24" customHeight="1" x14ac:dyDescent="0.2">
      <c r="O118" s="132"/>
      <c r="P118" s="132"/>
      <c r="Q118" s="132"/>
    </row>
    <row r="119" spans="15:17" ht="24" customHeight="1" x14ac:dyDescent="0.2">
      <c r="O119" s="132"/>
      <c r="P119" s="132"/>
      <c r="Q119" s="132"/>
    </row>
    <row r="120" spans="15:17" ht="24" customHeight="1" x14ac:dyDescent="0.2">
      <c r="O120" s="132"/>
      <c r="P120" s="132"/>
      <c r="Q120" s="132"/>
    </row>
    <row r="121" spans="15:17" ht="24" customHeight="1" x14ac:dyDescent="0.2">
      <c r="O121" s="132"/>
      <c r="P121" s="132"/>
      <c r="Q121" s="132"/>
    </row>
    <row r="122" spans="15:17" ht="24" customHeight="1" x14ac:dyDescent="0.2">
      <c r="O122" s="132"/>
      <c r="P122" s="132"/>
      <c r="Q122" s="132"/>
    </row>
    <row r="123" spans="15:17" ht="24" customHeight="1" x14ac:dyDescent="0.2">
      <c r="O123" s="132"/>
      <c r="P123" s="132"/>
      <c r="Q123" s="132"/>
    </row>
    <row r="124" spans="15:17" ht="24" customHeight="1" x14ac:dyDescent="0.2">
      <c r="O124" s="132"/>
      <c r="P124" s="132"/>
      <c r="Q124" s="132"/>
    </row>
    <row r="125" spans="15:17" ht="24" customHeight="1" x14ac:dyDescent="0.2">
      <c r="O125" s="132"/>
      <c r="P125" s="132"/>
      <c r="Q125" s="132"/>
    </row>
    <row r="126" spans="15:17" ht="24" customHeight="1" x14ac:dyDescent="0.2">
      <c r="O126" s="132"/>
      <c r="P126" s="132"/>
      <c r="Q126" s="132"/>
    </row>
    <row r="127" spans="15:17" ht="24" customHeight="1" x14ac:dyDescent="0.2">
      <c r="O127" s="132"/>
      <c r="P127" s="132"/>
      <c r="Q127" s="132"/>
    </row>
    <row r="128" spans="15:17" ht="24" customHeight="1" x14ac:dyDescent="0.2">
      <c r="O128" s="132"/>
      <c r="P128" s="132"/>
      <c r="Q128" s="132"/>
    </row>
    <row r="129" spans="3:17" ht="24" customHeight="1" x14ac:dyDescent="0.2">
      <c r="O129" s="132"/>
      <c r="P129" s="132"/>
      <c r="Q129" s="132"/>
    </row>
    <row r="130" spans="3:17" ht="24" customHeight="1" x14ac:dyDescent="0.2">
      <c r="O130" s="132"/>
      <c r="P130" s="132"/>
      <c r="Q130" s="132"/>
    </row>
    <row r="131" spans="3:17" ht="24" customHeight="1" x14ac:dyDescent="0.2">
      <c r="O131" s="132"/>
      <c r="P131" s="132"/>
      <c r="Q131" s="132"/>
    </row>
    <row r="132" spans="3:17" ht="24" customHeight="1" x14ac:dyDescent="0.2">
      <c r="O132" s="132"/>
      <c r="P132" s="132"/>
      <c r="Q132" s="132"/>
    </row>
    <row r="133" spans="3:17" ht="24" customHeight="1" x14ac:dyDescent="0.2">
      <c r="O133" s="132"/>
      <c r="P133" s="132"/>
      <c r="Q133" s="132"/>
    </row>
    <row r="134" spans="3:17" ht="30" customHeight="1" x14ac:dyDescent="0.2">
      <c r="O134" s="132"/>
      <c r="P134" s="132"/>
      <c r="Q134" s="132"/>
    </row>
    <row r="135" spans="3:17" ht="30" customHeight="1" x14ac:dyDescent="0.2">
      <c r="O135" s="132"/>
      <c r="P135" s="132"/>
      <c r="Q135" s="132"/>
    </row>
    <row r="136" spans="3:17" ht="30" customHeight="1" x14ac:dyDescent="0.2">
      <c r="O136" s="132"/>
      <c r="P136" s="132"/>
      <c r="Q136" s="132"/>
    </row>
    <row r="137" spans="3:17" ht="30" customHeight="1" x14ac:dyDescent="0.2">
      <c r="O137" s="132"/>
      <c r="P137" s="132"/>
      <c r="Q137" s="132"/>
    </row>
    <row r="138" spans="3:17" ht="30" customHeight="1" x14ac:dyDescent="0.2">
      <c r="O138" s="132"/>
      <c r="P138" s="132"/>
      <c r="Q138" s="132"/>
    </row>
    <row r="139" spans="3:17" ht="30" customHeight="1" x14ac:dyDescent="0.2">
      <c r="C139" s="127"/>
      <c r="D139" s="108"/>
    </row>
    <row r="140" spans="3:17" ht="30" customHeight="1" x14ac:dyDescent="0.2">
      <c r="C140" s="127"/>
      <c r="D140" s="108"/>
    </row>
    <row r="141" spans="3:17" ht="30" customHeight="1" x14ac:dyDescent="0.2">
      <c r="C141" s="127"/>
      <c r="D141" s="108"/>
    </row>
    <row r="142" spans="3:17" ht="30" customHeight="1" x14ac:dyDescent="0.2">
      <c r="C142" s="127"/>
      <c r="D142" s="108"/>
    </row>
    <row r="143" spans="3:17" ht="30" customHeight="1" x14ac:dyDescent="0.2">
      <c r="C143" s="127"/>
      <c r="D143" s="108"/>
    </row>
    <row r="144" spans="3:17" ht="30" customHeight="1" x14ac:dyDescent="0.2">
      <c r="C144" s="127"/>
      <c r="D144" s="108"/>
    </row>
    <row r="145" spans="4:17" ht="30" customHeight="1" x14ac:dyDescent="0.2">
      <c r="D145" s="130"/>
      <c r="O145" s="137"/>
      <c r="P145" s="137"/>
      <c r="Q145" s="137"/>
    </row>
    <row r="146" spans="4:17" ht="30" customHeight="1" x14ac:dyDescent="0.2">
      <c r="D146" s="130"/>
      <c r="O146" s="137"/>
      <c r="P146" s="137"/>
      <c r="Q146" s="137"/>
    </row>
  </sheetData>
  <mergeCells count="17">
    <mergeCell ref="B2:B3"/>
    <mergeCell ref="C2:S2"/>
    <mergeCell ref="T2:U17"/>
    <mergeCell ref="C3:S3"/>
    <mergeCell ref="B4:D4"/>
    <mergeCell ref="C5:C7"/>
    <mergeCell ref="C8:C10"/>
    <mergeCell ref="C11:C13"/>
    <mergeCell ref="C14:C16"/>
    <mergeCell ref="C17:C19"/>
    <mergeCell ref="C36:C38"/>
    <mergeCell ref="C20:C22"/>
    <mergeCell ref="C23:C25"/>
    <mergeCell ref="C26:C28"/>
    <mergeCell ref="C29:C30"/>
    <mergeCell ref="C31:C32"/>
    <mergeCell ref="C33:C35"/>
  </mergeCells>
  <hyperlinks>
    <hyperlink ref="C1" location="Översikt!A1" display="← Till Översikt" xr:uid="{67119F76-FFB0-432C-87AF-457E194472AB}"/>
    <hyperlink ref="C2:S2" location="Samf2" display="Tidsuppskattning" xr:uid="{69CD7A26-44E3-47EB-A4E1-3AE35DF18FE8}"/>
  </hyperlinks>
  <pageMargins left="0.25" right="0.25" top="0.75" bottom="0.75" header="0.3" footer="0.3"/>
  <pageSetup paperSize="9" scale="55" fitToWidth="0" orientation="landscape" r:id="rId1"/>
  <ignoredErrors>
    <ignoredError sqref="R5:R38"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72577-5CDC-41E3-8B3F-53029B56FE2A}">
  <sheetPr codeName="Sheet7">
    <tabColor theme="4" tint="0.59999389629810485"/>
  </sheetPr>
  <dimension ref="B1:Y117"/>
  <sheetViews>
    <sheetView showGridLines="0" zoomScale="112" zoomScaleNormal="100" workbookViewId="0">
      <selection activeCell="E11" sqref="E11"/>
    </sheetView>
  </sheetViews>
  <sheetFormatPr defaultRowHeight="30" customHeight="1" x14ac:dyDescent="0.2"/>
  <cols>
    <col min="1" max="1" width="3" style="95" customWidth="1"/>
    <col min="2" max="2" width="6.85546875" style="131" customWidth="1"/>
    <col min="3" max="3" width="54.28515625" style="135" customWidth="1"/>
    <col min="4" max="16" width="12.140625" style="132" customWidth="1"/>
    <col min="17" max="17" width="15.7109375" style="133" customWidth="1"/>
    <col min="18" max="18" width="15.7109375" style="134" customWidth="1"/>
    <col min="19" max="19" width="12.140625" style="132" customWidth="1"/>
    <col min="20" max="20" width="25.85546875" style="132" customWidth="1"/>
    <col min="21" max="25" width="12.140625" style="135" customWidth="1"/>
    <col min="26" max="31" width="12.140625" style="95" customWidth="1"/>
    <col min="32" max="256" width="9.140625" style="95"/>
    <col min="257" max="257" width="3" style="95" customWidth="1"/>
    <col min="258" max="258" width="6.85546875" style="95" customWidth="1"/>
    <col min="259" max="259" width="54.28515625" style="95" customWidth="1"/>
    <col min="260" max="275" width="12.140625" style="95" customWidth="1"/>
    <col min="276" max="276" width="25.85546875" style="95" customWidth="1"/>
    <col min="277" max="287" width="12.140625" style="95" customWidth="1"/>
    <col min="288" max="512" width="9.140625" style="95"/>
    <col min="513" max="513" width="3" style="95" customWidth="1"/>
    <col min="514" max="514" width="6.85546875" style="95" customWidth="1"/>
    <col min="515" max="515" width="54.28515625" style="95" customWidth="1"/>
    <col min="516" max="531" width="12.140625" style="95" customWidth="1"/>
    <col min="532" max="532" width="25.85546875" style="95" customWidth="1"/>
    <col min="533" max="543" width="12.140625" style="95" customWidth="1"/>
    <col min="544" max="768" width="9.140625" style="95"/>
    <col min="769" max="769" width="3" style="95" customWidth="1"/>
    <col min="770" max="770" width="6.85546875" style="95" customWidth="1"/>
    <col min="771" max="771" width="54.28515625" style="95" customWidth="1"/>
    <col min="772" max="787" width="12.140625" style="95" customWidth="1"/>
    <col min="788" max="788" width="25.85546875" style="95" customWidth="1"/>
    <col min="789" max="799" width="12.140625" style="95" customWidth="1"/>
    <col min="800" max="1024" width="9.140625" style="95"/>
    <col min="1025" max="1025" width="3" style="95" customWidth="1"/>
    <col min="1026" max="1026" width="6.85546875" style="95" customWidth="1"/>
    <col min="1027" max="1027" width="54.28515625" style="95" customWidth="1"/>
    <col min="1028" max="1043" width="12.140625" style="95" customWidth="1"/>
    <col min="1044" max="1044" width="25.85546875" style="95" customWidth="1"/>
    <col min="1045" max="1055" width="12.140625" style="95" customWidth="1"/>
    <col min="1056" max="1280" width="9.140625" style="95"/>
    <col min="1281" max="1281" width="3" style="95" customWidth="1"/>
    <col min="1282" max="1282" width="6.85546875" style="95" customWidth="1"/>
    <col min="1283" max="1283" width="54.28515625" style="95" customWidth="1"/>
    <col min="1284" max="1299" width="12.140625" style="95" customWidth="1"/>
    <col min="1300" max="1300" width="25.85546875" style="95" customWidth="1"/>
    <col min="1301" max="1311" width="12.140625" style="95" customWidth="1"/>
    <col min="1312" max="1536" width="9.140625" style="95"/>
    <col min="1537" max="1537" width="3" style="95" customWidth="1"/>
    <col min="1538" max="1538" width="6.85546875" style="95" customWidth="1"/>
    <col min="1539" max="1539" width="54.28515625" style="95" customWidth="1"/>
    <col min="1540" max="1555" width="12.140625" style="95" customWidth="1"/>
    <col min="1556" max="1556" width="25.85546875" style="95" customWidth="1"/>
    <col min="1557" max="1567" width="12.140625" style="95" customWidth="1"/>
    <col min="1568" max="1792" width="9.140625" style="95"/>
    <col min="1793" max="1793" width="3" style="95" customWidth="1"/>
    <col min="1794" max="1794" width="6.85546875" style="95" customWidth="1"/>
    <col min="1795" max="1795" width="54.28515625" style="95" customWidth="1"/>
    <col min="1796" max="1811" width="12.140625" style="95" customWidth="1"/>
    <col min="1812" max="1812" width="25.85546875" style="95" customWidth="1"/>
    <col min="1813" max="1823" width="12.140625" style="95" customWidth="1"/>
    <col min="1824" max="2048" width="9.140625" style="95"/>
    <col min="2049" max="2049" width="3" style="95" customWidth="1"/>
    <col min="2050" max="2050" width="6.85546875" style="95" customWidth="1"/>
    <col min="2051" max="2051" width="54.28515625" style="95" customWidth="1"/>
    <col min="2052" max="2067" width="12.140625" style="95" customWidth="1"/>
    <col min="2068" max="2068" width="25.85546875" style="95" customWidth="1"/>
    <col min="2069" max="2079" width="12.140625" style="95" customWidth="1"/>
    <col min="2080" max="2304" width="9.140625" style="95"/>
    <col min="2305" max="2305" width="3" style="95" customWidth="1"/>
    <col min="2306" max="2306" width="6.85546875" style="95" customWidth="1"/>
    <col min="2307" max="2307" width="54.28515625" style="95" customWidth="1"/>
    <col min="2308" max="2323" width="12.140625" style="95" customWidth="1"/>
    <col min="2324" max="2324" width="25.85546875" style="95" customWidth="1"/>
    <col min="2325" max="2335" width="12.140625" style="95" customWidth="1"/>
    <col min="2336" max="2560" width="9.140625" style="95"/>
    <col min="2561" max="2561" width="3" style="95" customWidth="1"/>
    <col min="2562" max="2562" width="6.85546875" style="95" customWidth="1"/>
    <col min="2563" max="2563" width="54.28515625" style="95" customWidth="1"/>
    <col min="2564" max="2579" width="12.140625" style="95" customWidth="1"/>
    <col min="2580" max="2580" width="25.85546875" style="95" customWidth="1"/>
    <col min="2581" max="2591" width="12.140625" style="95" customWidth="1"/>
    <col min="2592" max="2816" width="9.140625" style="95"/>
    <col min="2817" max="2817" width="3" style="95" customWidth="1"/>
    <col min="2818" max="2818" width="6.85546875" style="95" customWidth="1"/>
    <col min="2819" max="2819" width="54.28515625" style="95" customWidth="1"/>
    <col min="2820" max="2835" width="12.140625" style="95" customWidth="1"/>
    <col min="2836" max="2836" width="25.85546875" style="95" customWidth="1"/>
    <col min="2837" max="2847" width="12.140625" style="95" customWidth="1"/>
    <col min="2848" max="3072" width="9.140625" style="95"/>
    <col min="3073" max="3073" width="3" style="95" customWidth="1"/>
    <col min="3074" max="3074" width="6.85546875" style="95" customWidth="1"/>
    <col min="3075" max="3075" width="54.28515625" style="95" customWidth="1"/>
    <col min="3076" max="3091" width="12.140625" style="95" customWidth="1"/>
    <col min="3092" max="3092" width="25.85546875" style="95" customWidth="1"/>
    <col min="3093" max="3103" width="12.140625" style="95" customWidth="1"/>
    <col min="3104" max="3328" width="9.140625" style="95"/>
    <col min="3329" max="3329" width="3" style="95" customWidth="1"/>
    <col min="3330" max="3330" width="6.85546875" style="95" customWidth="1"/>
    <col min="3331" max="3331" width="54.28515625" style="95" customWidth="1"/>
    <col min="3332" max="3347" width="12.140625" style="95" customWidth="1"/>
    <col min="3348" max="3348" width="25.85546875" style="95" customWidth="1"/>
    <col min="3349" max="3359" width="12.140625" style="95" customWidth="1"/>
    <col min="3360" max="3584" width="9.140625" style="95"/>
    <col min="3585" max="3585" width="3" style="95" customWidth="1"/>
    <col min="3586" max="3586" width="6.85546875" style="95" customWidth="1"/>
    <col min="3587" max="3587" width="54.28515625" style="95" customWidth="1"/>
    <col min="3588" max="3603" width="12.140625" style="95" customWidth="1"/>
    <col min="3604" max="3604" width="25.85546875" style="95" customWidth="1"/>
    <col min="3605" max="3615" width="12.140625" style="95" customWidth="1"/>
    <col min="3616" max="3840" width="9.140625" style="95"/>
    <col min="3841" max="3841" width="3" style="95" customWidth="1"/>
    <col min="3842" max="3842" width="6.85546875" style="95" customWidth="1"/>
    <col min="3843" max="3843" width="54.28515625" style="95" customWidth="1"/>
    <col min="3844" max="3859" width="12.140625" style="95" customWidth="1"/>
    <col min="3860" max="3860" width="25.85546875" style="95" customWidth="1"/>
    <col min="3861" max="3871" width="12.140625" style="95" customWidth="1"/>
    <col min="3872" max="4096" width="9.140625" style="95"/>
    <col min="4097" max="4097" width="3" style="95" customWidth="1"/>
    <col min="4098" max="4098" width="6.85546875" style="95" customWidth="1"/>
    <col min="4099" max="4099" width="54.28515625" style="95" customWidth="1"/>
    <col min="4100" max="4115" width="12.140625" style="95" customWidth="1"/>
    <col min="4116" max="4116" width="25.85546875" style="95" customWidth="1"/>
    <col min="4117" max="4127" width="12.140625" style="95" customWidth="1"/>
    <col min="4128" max="4352" width="9.140625" style="95"/>
    <col min="4353" max="4353" width="3" style="95" customWidth="1"/>
    <col min="4354" max="4354" width="6.85546875" style="95" customWidth="1"/>
    <col min="4355" max="4355" width="54.28515625" style="95" customWidth="1"/>
    <col min="4356" max="4371" width="12.140625" style="95" customWidth="1"/>
    <col min="4372" max="4372" width="25.85546875" style="95" customWidth="1"/>
    <col min="4373" max="4383" width="12.140625" style="95" customWidth="1"/>
    <col min="4384" max="4608" width="9.140625" style="95"/>
    <col min="4609" max="4609" width="3" style="95" customWidth="1"/>
    <col min="4610" max="4610" width="6.85546875" style="95" customWidth="1"/>
    <col min="4611" max="4611" width="54.28515625" style="95" customWidth="1"/>
    <col min="4612" max="4627" width="12.140625" style="95" customWidth="1"/>
    <col min="4628" max="4628" width="25.85546875" style="95" customWidth="1"/>
    <col min="4629" max="4639" width="12.140625" style="95" customWidth="1"/>
    <col min="4640" max="4864" width="9.140625" style="95"/>
    <col min="4865" max="4865" width="3" style="95" customWidth="1"/>
    <col min="4866" max="4866" width="6.85546875" style="95" customWidth="1"/>
    <col min="4867" max="4867" width="54.28515625" style="95" customWidth="1"/>
    <col min="4868" max="4883" width="12.140625" style="95" customWidth="1"/>
    <col min="4884" max="4884" width="25.85546875" style="95" customWidth="1"/>
    <col min="4885" max="4895" width="12.140625" style="95" customWidth="1"/>
    <col min="4896" max="5120" width="9.140625" style="95"/>
    <col min="5121" max="5121" width="3" style="95" customWidth="1"/>
    <col min="5122" max="5122" width="6.85546875" style="95" customWidth="1"/>
    <col min="5123" max="5123" width="54.28515625" style="95" customWidth="1"/>
    <col min="5124" max="5139" width="12.140625" style="95" customWidth="1"/>
    <col min="5140" max="5140" width="25.85546875" style="95" customWidth="1"/>
    <col min="5141" max="5151" width="12.140625" style="95" customWidth="1"/>
    <col min="5152" max="5376" width="9.140625" style="95"/>
    <col min="5377" max="5377" width="3" style="95" customWidth="1"/>
    <col min="5378" max="5378" width="6.85546875" style="95" customWidth="1"/>
    <col min="5379" max="5379" width="54.28515625" style="95" customWidth="1"/>
    <col min="5380" max="5395" width="12.140625" style="95" customWidth="1"/>
    <col min="5396" max="5396" width="25.85546875" style="95" customWidth="1"/>
    <col min="5397" max="5407" width="12.140625" style="95" customWidth="1"/>
    <col min="5408" max="5632" width="9.140625" style="95"/>
    <col min="5633" max="5633" width="3" style="95" customWidth="1"/>
    <col min="5634" max="5634" width="6.85546875" style="95" customWidth="1"/>
    <col min="5635" max="5635" width="54.28515625" style="95" customWidth="1"/>
    <col min="5636" max="5651" width="12.140625" style="95" customWidth="1"/>
    <col min="5652" max="5652" width="25.85546875" style="95" customWidth="1"/>
    <col min="5653" max="5663" width="12.140625" style="95" customWidth="1"/>
    <col min="5664" max="5888" width="9.140625" style="95"/>
    <col min="5889" max="5889" width="3" style="95" customWidth="1"/>
    <col min="5890" max="5890" width="6.85546875" style="95" customWidth="1"/>
    <col min="5891" max="5891" width="54.28515625" style="95" customWidth="1"/>
    <col min="5892" max="5907" width="12.140625" style="95" customWidth="1"/>
    <col min="5908" max="5908" width="25.85546875" style="95" customWidth="1"/>
    <col min="5909" max="5919" width="12.140625" style="95" customWidth="1"/>
    <col min="5920" max="6144" width="9.140625" style="95"/>
    <col min="6145" max="6145" width="3" style="95" customWidth="1"/>
    <col min="6146" max="6146" width="6.85546875" style="95" customWidth="1"/>
    <col min="6147" max="6147" width="54.28515625" style="95" customWidth="1"/>
    <col min="6148" max="6163" width="12.140625" style="95" customWidth="1"/>
    <col min="6164" max="6164" width="25.85546875" style="95" customWidth="1"/>
    <col min="6165" max="6175" width="12.140625" style="95" customWidth="1"/>
    <col min="6176" max="6400" width="9.140625" style="95"/>
    <col min="6401" max="6401" width="3" style="95" customWidth="1"/>
    <col min="6402" max="6402" width="6.85546875" style="95" customWidth="1"/>
    <col min="6403" max="6403" width="54.28515625" style="95" customWidth="1"/>
    <col min="6404" max="6419" width="12.140625" style="95" customWidth="1"/>
    <col min="6420" max="6420" width="25.85546875" style="95" customWidth="1"/>
    <col min="6421" max="6431" width="12.140625" style="95" customWidth="1"/>
    <col min="6432" max="6656" width="9.140625" style="95"/>
    <col min="6657" max="6657" width="3" style="95" customWidth="1"/>
    <col min="6658" max="6658" width="6.85546875" style="95" customWidth="1"/>
    <col min="6659" max="6659" width="54.28515625" style="95" customWidth="1"/>
    <col min="6660" max="6675" width="12.140625" style="95" customWidth="1"/>
    <col min="6676" max="6676" width="25.85546875" style="95" customWidth="1"/>
    <col min="6677" max="6687" width="12.140625" style="95" customWidth="1"/>
    <col min="6688" max="6912" width="9.140625" style="95"/>
    <col min="6913" max="6913" width="3" style="95" customWidth="1"/>
    <col min="6914" max="6914" width="6.85546875" style="95" customWidth="1"/>
    <col min="6915" max="6915" width="54.28515625" style="95" customWidth="1"/>
    <col min="6916" max="6931" width="12.140625" style="95" customWidth="1"/>
    <col min="6932" max="6932" width="25.85546875" style="95" customWidth="1"/>
    <col min="6933" max="6943" width="12.140625" style="95" customWidth="1"/>
    <col min="6944" max="7168" width="9.140625" style="95"/>
    <col min="7169" max="7169" width="3" style="95" customWidth="1"/>
    <col min="7170" max="7170" width="6.85546875" style="95" customWidth="1"/>
    <col min="7171" max="7171" width="54.28515625" style="95" customWidth="1"/>
    <col min="7172" max="7187" width="12.140625" style="95" customWidth="1"/>
    <col min="7188" max="7188" width="25.85546875" style="95" customWidth="1"/>
    <col min="7189" max="7199" width="12.140625" style="95" customWidth="1"/>
    <col min="7200" max="7424" width="9.140625" style="95"/>
    <col min="7425" max="7425" width="3" style="95" customWidth="1"/>
    <col min="7426" max="7426" width="6.85546875" style="95" customWidth="1"/>
    <col min="7427" max="7427" width="54.28515625" style="95" customWidth="1"/>
    <col min="7428" max="7443" width="12.140625" style="95" customWidth="1"/>
    <col min="7444" max="7444" width="25.85546875" style="95" customWidth="1"/>
    <col min="7445" max="7455" width="12.140625" style="95" customWidth="1"/>
    <col min="7456" max="7680" width="9.140625" style="95"/>
    <col min="7681" max="7681" width="3" style="95" customWidth="1"/>
    <col min="7682" max="7682" width="6.85546875" style="95" customWidth="1"/>
    <col min="7683" max="7683" width="54.28515625" style="95" customWidth="1"/>
    <col min="7684" max="7699" width="12.140625" style="95" customWidth="1"/>
    <col min="7700" max="7700" width="25.85546875" style="95" customWidth="1"/>
    <col min="7701" max="7711" width="12.140625" style="95" customWidth="1"/>
    <col min="7712" max="7936" width="9.140625" style="95"/>
    <col min="7937" max="7937" width="3" style="95" customWidth="1"/>
    <col min="7938" max="7938" width="6.85546875" style="95" customWidth="1"/>
    <col min="7939" max="7939" width="54.28515625" style="95" customWidth="1"/>
    <col min="7940" max="7955" width="12.140625" style="95" customWidth="1"/>
    <col min="7956" max="7956" width="25.85546875" style="95" customWidth="1"/>
    <col min="7957" max="7967" width="12.140625" style="95" customWidth="1"/>
    <col min="7968" max="8192" width="9.140625" style="95"/>
    <col min="8193" max="8193" width="3" style="95" customWidth="1"/>
    <col min="8194" max="8194" width="6.85546875" style="95" customWidth="1"/>
    <col min="8195" max="8195" width="54.28515625" style="95" customWidth="1"/>
    <col min="8196" max="8211" width="12.140625" style="95" customWidth="1"/>
    <col min="8212" max="8212" width="25.85546875" style="95" customWidth="1"/>
    <col min="8213" max="8223" width="12.140625" style="95" customWidth="1"/>
    <col min="8224" max="8448" width="9.140625" style="95"/>
    <col min="8449" max="8449" width="3" style="95" customWidth="1"/>
    <col min="8450" max="8450" width="6.85546875" style="95" customWidth="1"/>
    <col min="8451" max="8451" width="54.28515625" style="95" customWidth="1"/>
    <col min="8452" max="8467" width="12.140625" style="95" customWidth="1"/>
    <col min="8468" max="8468" width="25.85546875" style="95" customWidth="1"/>
    <col min="8469" max="8479" width="12.140625" style="95" customWidth="1"/>
    <col min="8480" max="8704" width="9.140625" style="95"/>
    <col min="8705" max="8705" width="3" style="95" customWidth="1"/>
    <col min="8706" max="8706" width="6.85546875" style="95" customWidth="1"/>
    <col min="8707" max="8707" width="54.28515625" style="95" customWidth="1"/>
    <col min="8708" max="8723" width="12.140625" style="95" customWidth="1"/>
    <col min="8724" max="8724" width="25.85546875" style="95" customWidth="1"/>
    <col min="8725" max="8735" width="12.140625" style="95" customWidth="1"/>
    <col min="8736" max="8960" width="9.140625" style="95"/>
    <col min="8961" max="8961" width="3" style="95" customWidth="1"/>
    <col min="8962" max="8962" width="6.85546875" style="95" customWidth="1"/>
    <col min="8963" max="8963" width="54.28515625" style="95" customWidth="1"/>
    <col min="8964" max="8979" width="12.140625" style="95" customWidth="1"/>
    <col min="8980" max="8980" width="25.85546875" style="95" customWidth="1"/>
    <col min="8981" max="8991" width="12.140625" style="95" customWidth="1"/>
    <col min="8992" max="9216" width="9.140625" style="95"/>
    <col min="9217" max="9217" width="3" style="95" customWidth="1"/>
    <col min="9218" max="9218" width="6.85546875" style="95" customWidth="1"/>
    <col min="9219" max="9219" width="54.28515625" style="95" customWidth="1"/>
    <col min="9220" max="9235" width="12.140625" style="95" customWidth="1"/>
    <col min="9236" max="9236" width="25.85546875" style="95" customWidth="1"/>
    <col min="9237" max="9247" width="12.140625" style="95" customWidth="1"/>
    <col min="9248" max="9472" width="9.140625" style="95"/>
    <col min="9473" max="9473" width="3" style="95" customWidth="1"/>
    <col min="9474" max="9474" width="6.85546875" style="95" customWidth="1"/>
    <col min="9475" max="9475" width="54.28515625" style="95" customWidth="1"/>
    <col min="9476" max="9491" width="12.140625" style="95" customWidth="1"/>
    <col min="9492" max="9492" width="25.85546875" style="95" customWidth="1"/>
    <col min="9493" max="9503" width="12.140625" style="95" customWidth="1"/>
    <col min="9504" max="9728" width="9.140625" style="95"/>
    <col min="9729" max="9729" width="3" style="95" customWidth="1"/>
    <col min="9730" max="9730" width="6.85546875" style="95" customWidth="1"/>
    <col min="9731" max="9731" width="54.28515625" style="95" customWidth="1"/>
    <col min="9732" max="9747" width="12.140625" style="95" customWidth="1"/>
    <col min="9748" max="9748" width="25.85546875" style="95" customWidth="1"/>
    <col min="9749" max="9759" width="12.140625" style="95" customWidth="1"/>
    <col min="9760" max="9984" width="9.140625" style="95"/>
    <col min="9985" max="9985" width="3" style="95" customWidth="1"/>
    <col min="9986" max="9986" width="6.85546875" style="95" customWidth="1"/>
    <col min="9987" max="9987" width="54.28515625" style="95" customWidth="1"/>
    <col min="9988" max="10003" width="12.140625" style="95" customWidth="1"/>
    <col min="10004" max="10004" width="25.85546875" style="95" customWidth="1"/>
    <col min="10005" max="10015" width="12.140625" style="95" customWidth="1"/>
    <col min="10016" max="10240" width="9.140625" style="95"/>
    <col min="10241" max="10241" width="3" style="95" customWidth="1"/>
    <col min="10242" max="10242" width="6.85546875" style="95" customWidth="1"/>
    <col min="10243" max="10243" width="54.28515625" style="95" customWidth="1"/>
    <col min="10244" max="10259" width="12.140625" style="95" customWidth="1"/>
    <col min="10260" max="10260" width="25.85546875" style="95" customWidth="1"/>
    <col min="10261" max="10271" width="12.140625" style="95" customWidth="1"/>
    <col min="10272" max="10496" width="9.140625" style="95"/>
    <col min="10497" max="10497" width="3" style="95" customWidth="1"/>
    <col min="10498" max="10498" width="6.85546875" style="95" customWidth="1"/>
    <col min="10499" max="10499" width="54.28515625" style="95" customWidth="1"/>
    <col min="10500" max="10515" width="12.140625" style="95" customWidth="1"/>
    <col min="10516" max="10516" width="25.85546875" style="95" customWidth="1"/>
    <col min="10517" max="10527" width="12.140625" style="95" customWidth="1"/>
    <col min="10528" max="10752" width="9.140625" style="95"/>
    <col min="10753" max="10753" width="3" style="95" customWidth="1"/>
    <col min="10754" max="10754" width="6.85546875" style="95" customWidth="1"/>
    <col min="10755" max="10755" width="54.28515625" style="95" customWidth="1"/>
    <col min="10756" max="10771" width="12.140625" style="95" customWidth="1"/>
    <col min="10772" max="10772" width="25.85546875" style="95" customWidth="1"/>
    <col min="10773" max="10783" width="12.140625" style="95" customWidth="1"/>
    <col min="10784" max="11008" width="9.140625" style="95"/>
    <col min="11009" max="11009" width="3" style="95" customWidth="1"/>
    <col min="11010" max="11010" width="6.85546875" style="95" customWidth="1"/>
    <col min="11011" max="11011" width="54.28515625" style="95" customWidth="1"/>
    <col min="11012" max="11027" width="12.140625" style="95" customWidth="1"/>
    <col min="11028" max="11028" width="25.85546875" style="95" customWidth="1"/>
    <col min="11029" max="11039" width="12.140625" style="95" customWidth="1"/>
    <col min="11040" max="11264" width="9.140625" style="95"/>
    <col min="11265" max="11265" width="3" style="95" customWidth="1"/>
    <col min="11266" max="11266" width="6.85546875" style="95" customWidth="1"/>
    <col min="11267" max="11267" width="54.28515625" style="95" customWidth="1"/>
    <col min="11268" max="11283" width="12.140625" style="95" customWidth="1"/>
    <col min="11284" max="11284" width="25.85546875" style="95" customWidth="1"/>
    <col min="11285" max="11295" width="12.140625" style="95" customWidth="1"/>
    <col min="11296" max="11520" width="9.140625" style="95"/>
    <col min="11521" max="11521" width="3" style="95" customWidth="1"/>
    <col min="11522" max="11522" width="6.85546875" style="95" customWidth="1"/>
    <col min="11523" max="11523" width="54.28515625" style="95" customWidth="1"/>
    <col min="11524" max="11539" width="12.140625" style="95" customWidth="1"/>
    <col min="11540" max="11540" width="25.85546875" style="95" customWidth="1"/>
    <col min="11541" max="11551" width="12.140625" style="95" customWidth="1"/>
    <col min="11552" max="11776" width="9.140625" style="95"/>
    <col min="11777" max="11777" width="3" style="95" customWidth="1"/>
    <col min="11778" max="11778" width="6.85546875" style="95" customWidth="1"/>
    <col min="11779" max="11779" width="54.28515625" style="95" customWidth="1"/>
    <col min="11780" max="11795" width="12.140625" style="95" customWidth="1"/>
    <col min="11796" max="11796" width="25.85546875" style="95" customWidth="1"/>
    <col min="11797" max="11807" width="12.140625" style="95" customWidth="1"/>
    <col min="11808" max="12032" width="9.140625" style="95"/>
    <col min="12033" max="12033" width="3" style="95" customWidth="1"/>
    <col min="12034" max="12034" width="6.85546875" style="95" customWidth="1"/>
    <col min="12035" max="12035" width="54.28515625" style="95" customWidth="1"/>
    <col min="12036" max="12051" width="12.140625" style="95" customWidth="1"/>
    <col min="12052" max="12052" width="25.85546875" style="95" customWidth="1"/>
    <col min="12053" max="12063" width="12.140625" style="95" customWidth="1"/>
    <col min="12064" max="12288" width="9.140625" style="95"/>
    <col min="12289" max="12289" width="3" style="95" customWidth="1"/>
    <col min="12290" max="12290" width="6.85546875" style="95" customWidth="1"/>
    <col min="12291" max="12291" width="54.28515625" style="95" customWidth="1"/>
    <col min="12292" max="12307" width="12.140625" style="95" customWidth="1"/>
    <col min="12308" max="12308" width="25.85546875" style="95" customWidth="1"/>
    <col min="12309" max="12319" width="12.140625" style="95" customWidth="1"/>
    <col min="12320" max="12544" width="9.140625" style="95"/>
    <col min="12545" max="12545" width="3" style="95" customWidth="1"/>
    <col min="12546" max="12546" width="6.85546875" style="95" customWidth="1"/>
    <col min="12547" max="12547" width="54.28515625" style="95" customWidth="1"/>
    <col min="12548" max="12563" width="12.140625" style="95" customWidth="1"/>
    <col min="12564" max="12564" width="25.85546875" style="95" customWidth="1"/>
    <col min="12565" max="12575" width="12.140625" style="95" customWidth="1"/>
    <col min="12576" max="12800" width="9.140625" style="95"/>
    <col min="12801" max="12801" width="3" style="95" customWidth="1"/>
    <col min="12802" max="12802" width="6.85546875" style="95" customWidth="1"/>
    <col min="12803" max="12803" width="54.28515625" style="95" customWidth="1"/>
    <col min="12804" max="12819" width="12.140625" style="95" customWidth="1"/>
    <col min="12820" max="12820" width="25.85546875" style="95" customWidth="1"/>
    <col min="12821" max="12831" width="12.140625" style="95" customWidth="1"/>
    <col min="12832" max="13056" width="9.140625" style="95"/>
    <col min="13057" max="13057" width="3" style="95" customWidth="1"/>
    <col min="13058" max="13058" width="6.85546875" style="95" customWidth="1"/>
    <col min="13059" max="13059" width="54.28515625" style="95" customWidth="1"/>
    <col min="13060" max="13075" width="12.140625" style="95" customWidth="1"/>
    <col min="13076" max="13076" width="25.85546875" style="95" customWidth="1"/>
    <col min="13077" max="13087" width="12.140625" style="95" customWidth="1"/>
    <col min="13088" max="13312" width="9.140625" style="95"/>
    <col min="13313" max="13313" width="3" style="95" customWidth="1"/>
    <col min="13314" max="13314" width="6.85546875" style="95" customWidth="1"/>
    <col min="13315" max="13315" width="54.28515625" style="95" customWidth="1"/>
    <col min="13316" max="13331" width="12.140625" style="95" customWidth="1"/>
    <col min="13332" max="13332" width="25.85546875" style="95" customWidth="1"/>
    <col min="13333" max="13343" width="12.140625" style="95" customWidth="1"/>
    <col min="13344" max="13568" width="9.140625" style="95"/>
    <col min="13569" max="13569" width="3" style="95" customWidth="1"/>
    <col min="13570" max="13570" width="6.85546875" style="95" customWidth="1"/>
    <col min="13571" max="13571" width="54.28515625" style="95" customWidth="1"/>
    <col min="13572" max="13587" width="12.140625" style="95" customWidth="1"/>
    <col min="13588" max="13588" width="25.85546875" style="95" customWidth="1"/>
    <col min="13589" max="13599" width="12.140625" style="95" customWidth="1"/>
    <col min="13600" max="13824" width="9.140625" style="95"/>
    <col min="13825" max="13825" width="3" style="95" customWidth="1"/>
    <col min="13826" max="13826" width="6.85546875" style="95" customWidth="1"/>
    <col min="13827" max="13827" width="54.28515625" style="95" customWidth="1"/>
    <col min="13828" max="13843" width="12.140625" style="95" customWidth="1"/>
    <col min="13844" max="13844" width="25.85546875" style="95" customWidth="1"/>
    <col min="13845" max="13855" width="12.140625" style="95" customWidth="1"/>
    <col min="13856" max="14080" width="9.140625" style="95"/>
    <col min="14081" max="14081" width="3" style="95" customWidth="1"/>
    <col min="14082" max="14082" width="6.85546875" style="95" customWidth="1"/>
    <col min="14083" max="14083" width="54.28515625" style="95" customWidth="1"/>
    <col min="14084" max="14099" width="12.140625" style="95" customWidth="1"/>
    <col min="14100" max="14100" width="25.85546875" style="95" customWidth="1"/>
    <col min="14101" max="14111" width="12.140625" style="95" customWidth="1"/>
    <col min="14112" max="14336" width="9.140625" style="95"/>
    <col min="14337" max="14337" width="3" style="95" customWidth="1"/>
    <col min="14338" max="14338" width="6.85546875" style="95" customWidth="1"/>
    <col min="14339" max="14339" width="54.28515625" style="95" customWidth="1"/>
    <col min="14340" max="14355" width="12.140625" style="95" customWidth="1"/>
    <col min="14356" max="14356" width="25.85546875" style="95" customWidth="1"/>
    <col min="14357" max="14367" width="12.140625" style="95" customWidth="1"/>
    <col min="14368" max="14592" width="9.140625" style="95"/>
    <col min="14593" max="14593" width="3" style="95" customWidth="1"/>
    <col min="14594" max="14594" width="6.85546875" style="95" customWidth="1"/>
    <col min="14595" max="14595" width="54.28515625" style="95" customWidth="1"/>
    <col min="14596" max="14611" width="12.140625" style="95" customWidth="1"/>
    <col min="14612" max="14612" width="25.85546875" style="95" customWidth="1"/>
    <col min="14613" max="14623" width="12.140625" style="95" customWidth="1"/>
    <col min="14624" max="14848" width="9.140625" style="95"/>
    <col min="14849" max="14849" width="3" style="95" customWidth="1"/>
    <col min="14850" max="14850" width="6.85546875" style="95" customWidth="1"/>
    <col min="14851" max="14851" width="54.28515625" style="95" customWidth="1"/>
    <col min="14852" max="14867" width="12.140625" style="95" customWidth="1"/>
    <col min="14868" max="14868" width="25.85546875" style="95" customWidth="1"/>
    <col min="14869" max="14879" width="12.140625" style="95" customWidth="1"/>
    <col min="14880" max="15104" width="9.140625" style="95"/>
    <col min="15105" max="15105" width="3" style="95" customWidth="1"/>
    <col min="15106" max="15106" width="6.85546875" style="95" customWidth="1"/>
    <col min="15107" max="15107" width="54.28515625" style="95" customWidth="1"/>
    <col min="15108" max="15123" width="12.140625" style="95" customWidth="1"/>
    <col min="15124" max="15124" width="25.85546875" style="95" customWidth="1"/>
    <col min="15125" max="15135" width="12.140625" style="95" customWidth="1"/>
    <col min="15136" max="15360" width="9.140625" style="95"/>
    <col min="15361" max="15361" width="3" style="95" customWidth="1"/>
    <col min="15362" max="15362" width="6.85546875" style="95" customWidth="1"/>
    <col min="15363" max="15363" width="54.28515625" style="95" customWidth="1"/>
    <col min="15364" max="15379" width="12.140625" style="95" customWidth="1"/>
    <col min="15380" max="15380" width="25.85546875" style="95" customWidth="1"/>
    <col min="15381" max="15391" width="12.140625" style="95" customWidth="1"/>
    <col min="15392" max="15616" width="9.140625" style="95"/>
    <col min="15617" max="15617" width="3" style="95" customWidth="1"/>
    <col min="15618" max="15618" width="6.85546875" style="95" customWidth="1"/>
    <col min="15619" max="15619" width="54.28515625" style="95" customWidth="1"/>
    <col min="15620" max="15635" width="12.140625" style="95" customWidth="1"/>
    <col min="15636" max="15636" width="25.85546875" style="95" customWidth="1"/>
    <col min="15637" max="15647" width="12.140625" style="95" customWidth="1"/>
    <col min="15648" max="15872" width="9.140625" style="95"/>
    <col min="15873" max="15873" width="3" style="95" customWidth="1"/>
    <col min="15874" max="15874" width="6.85546875" style="95" customWidth="1"/>
    <col min="15875" max="15875" width="54.28515625" style="95" customWidth="1"/>
    <col min="15876" max="15891" width="12.140625" style="95" customWidth="1"/>
    <col min="15892" max="15892" width="25.85546875" style="95" customWidth="1"/>
    <col min="15893" max="15903" width="12.140625" style="95" customWidth="1"/>
    <col min="15904" max="16128" width="9.140625" style="95"/>
    <col min="16129" max="16129" width="3" style="95" customWidth="1"/>
    <col min="16130" max="16130" width="6.85546875" style="95" customWidth="1"/>
    <col min="16131" max="16131" width="54.28515625" style="95" customWidth="1"/>
    <col min="16132" max="16147" width="12.140625" style="95" customWidth="1"/>
    <col min="16148" max="16148" width="25.85546875" style="95" customWidth="1"/>
    <col min="16149" max="16159" width="12.140625" style="95" customWidth="1"/>
    <col min="16160" max="16384" width="9.140625" style="95"/>
  </cols>
  <sheetData>
    <row r="1" spans="2:25" ht="34.15" customHeight="1" x14ac:dyDescent="0.2">
      <c r="B1" s="93"/>
      <c r="C1" s="94" t="s">
        <v>39</v>
      </c>
      <c r="D1" s="96"/>
      <c r="E1" s="96"/>
      <c r="F1" s="96"/>
      <c r="G1" s="96"/>
      <c r="H1" s="96"/>
      <c r="I1" s="96"/>
      <c r="J1" s="96"/>
      <c r="K1" s="96"/>
      <c r="L1" s="96"/>
      <c r="M1" s="96"/>
      <c r="N1" s="96"/>
      <c r="O1" s="96"/>
      <c r="P1" s="96"/>
      <c r="Q1" s="97"/>
      <c r="R1" s="98"/>
      <c r="S1" s="96"/>
      <c r="T1" s="96"/>
      <c r="U1" s="95"/>
      <c r="V1" s="95"/>
      <c r="W1" s="95"/>
      <c r="X1" s="95"/>
      <c r="Y1" s="95"/>
    </row>
    <row r="2" spans="2:25" s="37" customFormat="1" ht="24" customHeight="1" x14ac:dyDescent="0.25">
      <c r="B2" s="254" t="str">
        <f>Översikt!$B$5</f>
        <v>A 3</v>
      </c>
      <c r="C2" s="271" t="s">
        <v>40</v>
      </c>
      <c r="D2" s="272"/>
      <c r="E2" s="272"/>
      <c r="F2" s="272"/>
      <c r="G2" s="272"/>
      <c r="H2" s="272"/>
      <c r="I2" s="272"/>
      <c r="J2" s="272"/>
      <c r="K2" s="272"/>
      <c r="L2" s="272"/>
      <c r="M2" s="272"/>
      <c r="N2" s="272"/>
      <c r="O2" s="272"/>
      <c r="P2" s="272"/>
      <c r="Q2" s="272"/>
      <c r="R2" s="273"/>
      <c r="S2" s="274"/>
      <c r="T2" s="275"/>
      <c r="U2" s="275"/>
    </row>
    <row r="3" spans="2:25" s="37" customFormat="1" ht="24" customHeight="1" x14ac:dyDescent="0.25">
      <c r="B3" s="265"/>
      <c r="C3" s="261" t="s">
        <v>78</v>
      </c>
      <c r="D3" s="262"/>
      <c r="E3" s="262"/>
      <c r="F3" s="262"/>
      <c r="G3" s="262"/>
      <c r="H3" s="262"/>
      <c r="I3" s="262"/>
      <c r="J3" s="262"/>
      <c r="K3" s="262"/>
      <c r="L3" s="262"/>
      <c r="M3" s="262"/>
      <c r="N3" s="262"/>
      <c r="O3" s="262"/>
      <c r="P3" s="262"/>
      <c r="Q3" s="262"/>
      <c r="R3" s="263"/>
      <c r="S3" s="276"/>
      <c r="T3" s="275"/>
      <c r="U3" s="275"/>
    </row>
    <row r="4" spans="2:25" s="102" customFormat="1" ht="60.75" customHeight="1" x14ac:dyDescent="0.25">
      <c r="B4" s="277" t="s">
        <v>34</v>
      </c>
      <c r="C4" s="278"/>
      <c r="D4" s="196" t="s">
        <v>42</v>
      </c>
      <c r="E4" s="196" t="s">
        <v>99</v>
      </c>
      <c r="F4" s="196" t="s">
        <v>43</v>
      </c>
      <c r="G4" s="199" t="s">
        <v>44</v>
      </c>
      <c r="H4" s="199" t="s">
        <v>35</v>
      </c>
      <c r="I4" s="196" t="s">
        <v>79</v>
      </c>
      <c r="J4" s="196" t="s">
        <v>46</v>
      </c>
      <c r="K4" s="196" t="s">
        <v>47</v>
      </c>
      <c r="L4" s="196" t="s">
        <v>48</v>
      </c>
      <c r="M4" s="196" t="s">
        <v>49</v>
      </c>
      <c r="N4" s="196" t="s">
        <v>50</v>
      </c>
      <c r="O4" s="199" t="s">
        <v>51</v>
      </c>
      <c r="P4" s="199" t="s">
        <v>36</v>
      </c>
      <c r="Q4" s="197" t="s">
        <v>52</v>
      </c>
      <c r="R4" s="197" t="s">
        <v>37</v>
      </c>
      <c r="S4" s="276"/>
      <c r="T4" s="275"/>
      <c r="U4" s="275"/>
    </row>
    <row r="5" spans="2:25" s="99" customFormat="1" ht="36" x14ac:dyDescent="0.25">
      <c r="B5" s="110" t="str">
        <f>Översikt!$B$5&amp;"."&amp;ROW()-4</f>
        <v>A 3.1</v>
      </c>
      <c r="C5" s="111" t="s">
        <v>80</v>
      </c>
      <c r="D5" s="142"/>
      <c r="E5" s="142"/>
      <c r="F5" s="142"/>
      <c r="G5" s="143">
        <f>SUM(D5:F5)</f>
        <v>0</v>
      </c>
      <c r="H5" s="144">
        <f>G5*TimKost</f>
        <v>0</v>
      </c>
      <c r="I5" s="142"/>
      <c r="J5" s="142"/>
      <c r="K5" s="142"/>
      <c r="L5" s="142"/>
      <c r="M5" s="142"/>
      <c r="N5" s="142"/>
      <c r="O5" s="143">
        <f>SUM(I5:N5)</f>
        <v>0</v>
      </c>
      <c r="P5" s="144">
        <f>O5*TimKost</f>
        <v>0</v>
      </c>
      <c r="Q5" s="143">
        <f>G5+O5</f>
        <v>0</v>
      </c>
      <c r="R5" s="144">
        <f>Q5*TimKost</f>
        <v>0</v>
      </c>
      <c r="S5" s="276"/>
      <c r="T5" s="275"/>
      <c r="U5" s="275"/>
      <c r="V5" s="108"/>
      <c r="W5" s="108"/>
      <c r="X5" s="108"/>
      <c r="Y5" s="108"/>
    </row>
    <row r="6" spans="2:25" s="99" customFormat="1" ht="36" x14ac:dyDescent="0.25">
      <c r="B6" s="110" t="str">
        <f>Översikt!$B$5&amp;"."&amp;ROW()-4</f>
        <v>A 3.2</v>
      </c>
      <c r="C6" s="111" t="s">
        <v>81</v>
      </c>
      <c r="D6" s="142"/>
      <c r="E6" s="142"/>
      <c r="F6" s="142"/>
      <c r="G6" s="143">
        <f t="shared" ref="G6:G7" si="0">SUM(D6:F6)</f>
        <v>0</v>
      </c>
      <c r="H6" s="144">
        <f>G6*TimKost</f>
        <v>0</v>
      </c>
      <c r="I6" s="142"/>
      <c r="J6" s="142"/>
      <c r="K6" s="142"/>
      <c r="L6" s="142"/>
      <c r="M6" s="142"/>
      <c r="N6" s="142"/>
      <c r="O6" s="143">
        <f t="shared" ref="O6:O7" si="1">SUM(I6:N6)</f>
        <v>0</v>
      </c>
      <c r="P6" s="144">
        <f>O6*TimKost</f>
        <v>0</v>
      </c>
      <c r="Q6" s="143">
        <f t="shared" ref="Q6:Q7" si="2">G6+O6</f>
        <v>0</v>
      </c>
      <c r="R6" s="144">
        <f>Q6*TimKost</f>
        <v>0</v>
      </c>
      <c r="S6" s="276"/>
      <c r="T6" s="275"/>
      <c r="U6" s="275"/>
      <c r="V6" s="108"/>
      <c r="W6" s="108"/>
      <c r="X6" s="108"/>
      <c r="Y6" s="108"/>
    </row>
    <row r="7" spans="2:25" s="99" customFormat="1" ht="48" x14ac:dyDescent="0.25">
      <c r="B7" s="110" t="str">
        <f>Översikt!$B$5&amp;"."&amp;ROW()-4</f>
        <v>A 3.3</v>
      </c>
      <c r="C7" s="111" t="s">
        <v>82</v>
      </c>
      <c r="D7" s="142"/>
      <c r="E7" s="142"/>
      <c r="F7" s="142"/>
      <c r="G7" s="143">
        <f t="shared" si="0"/>
        <v>0</v>
      </c>
      <c r="H7" s="144">
        <f>G7*TimKost</f>
        <v>0</v>
      </c>
      <c r="I7" s="142"/>
      <c r="J7" s="142"/>
      <c r="K7" s="142"/>
      <c r="L7" s="142"/>
      <c r="M7" s="142"/>
      <c r="N7" s="142"/>
      <c r="O7" s="143">
        <f t="shared" si="1"/>
        <v>0</v>
      </c>
      <c r="P7" s="144">
        <f>O7*TimKost</f>
        <v>0</v>
      </c>
      <c r="Q7" s="143">
        <f t="shared" si="2"/>
        <v>0</v>
      </c>
      <c r="R7" s="144">
        <f>Q7*TimKost</f>
        <v>0</v>
      </c>
      <c r="S7" s="276"/>
      <c r="T7" s="275"/>
      <c r="U7" s="275"/>
      <c r="V7" s="108"/>
      <c r="W7" s="108"/>
      <c r="X7" s="108"/>
      <c r="Y7" s="108"/>
    </row>
    <row r="8" spans="2:25" s="96" customFormat="1" ht="30" customHeight="1" x14ac:dyDescent="0.2">
      <c r="B8" s="131"/>
      <c r="C8" s="108"/>
      <c r="D8" s="132"/>
      <c r="E8" s="132"/>
      <c r="F8" s="132"/>
      <c r="G8" s="132"/>
      <c r="H8" s="132"/>
      <c r="I8" s="132"/>
      <c r="J8" s="132"/>
      <c r="K8" s="132"/>
      <c r="L8" s="132"/>
      <c r="M8" s="132"/>
      <c r="N8" s="132"/>
      <c r="O8" s="132"/>
      <c r="P8" s="132"/>
      <c r="Q8" s="133"/>
      <c r="R8" s="134"/>
      <c r="S8" s="132"/>
      <c r="T8" s="132"/>
      <c r="U8" s="135"/>
      <c r="V8" s="132"/>
      <c r="W8" s="132"/>
      <c r="X8" s="132"/>
      <c r="Y8" s="132"/>
    </row>
    <row r="9" spans="2:25" s="96" customFormat="1" ht="30" customHeight="1" x14ac:dyDescent="0.2">
      <c r="B9" s="131"/>
      <c r="C9" s="108"/>
      <c r="D9" s="132"/>
      <c r="E9" s="132"/>
      <c r="F9" s="132"/>
      <c r="G9" s="132"/>
      <c r="H9" s="132"/>
      <c r="I9" s="132"/>
      <c r="J9" s="132"/>
      <c r="K9" s="132"/>
      <c r="L9" s="132"/>
      <c r="M9" s="132"/>
      <c r="N9" s="132"/>
      <c r="O9" s="132"/>
      <c r="P9" s="132"/>
      <c r="Q9" s="133"/>
      <c r="R9" s="134"/>
      <c r="S9" s="132"/>
      <c r="T9" s="132"/>
      <c r="U9" s="135"/>
      <c r="V9" s="132"/>
      <c r="W9" s="132"/>
      <c r="X9" s="132"/>
      <c r="Y9" s="132"/>
    </row>
    <row r="10" spans="2:25" s="96" customFormat="1" ht="30" customHeight="1" x14ac:dyDescent="0.2">
      <c r="B10" s="131"/>
      <c r="C10" s="108"/>
      <c r="D10" s="132"/>
      <c r="E10" s="132"/>
      <c r="F10" s="132"/>
      <c r="G10" s="132"/>
      <c r="H10" s="132"/>
      <c r="I10" s="132"/>
      <c r="J10" s="132"/>
      <c r="K10" s="132"/>
      <c r="L10" s="132"/>
      <c r="M10" s="132"/>
      <c r="N10" s="132"/>
      <c r="O10" s="132"/>
      <c r="P10" s="132"/>
      <c r="Q10" s="133"/>
      <c r="R10" s="134"/>
      <c r="S10" s="132"/>
      <c r="T10" s="132"/>
      <c r="U10" s="135"/>
      <c r="V10" s="132"/>
      <c r="W10" s="132"/>
      <c r="X10" s="132"/>
      <c r="Y10" s="132"/>
    </row>
    <row r="11" spans="2:25" s="96" customFormat="1" ht="30" customHeight="1" x14ac:dyDescent="0.2">
      <c r="B11" s="131"/>
      <c r="C11" s="108"/>
      <c r="D11" s="132"/>
      <c r="E11" s="132"/>
      <c r="F11" s="132"/>
      <c r="G11" s="132"/>
      <c r="H11" s="132"/>
      <c r="I11" s="132"/>
      <c r="J11" s="132"/>
      <c r="K11" s="132"/>
      <c r="L11" s="132"/>
      <c r="M11" s="132"/>
      <c r="N11" s="132"/>
      <c r="O11" s="132"/>
      <c r="P11" s="132"/>
      <c r="Q11" s="133"/>
      <c r="R11" s="134"/>
      <c r="S11" s="132"/>
      <c r="T11" s="132"/>
      <c r="U11" s="135"/>
      <c r="V11" s="132"/>
      <c r="W11" s="132"/>
      <c r="X11" s="132"/>
      <c r="Y11" s="132"/>
    </row>
    <row r="12" spans="2:25" s="96" customFormat="1" ht="24" customHeight="1" x14ac:dyDescent="0.2">
      <c r="B12" s="131"/>
      <c r="C12" s="108"/>
      <c r="D12" s="132"/>
      <c r="E12" s="132"/>
      <c r="F12" s="132"/>
      <c r="G12" s="132"/>
      <c r="H12" s="132"/>
      <c r="I12" s="132"/>
      <c r="J12" s="132"/>
      <c r="K12" s="132"/>
      <c r="L12" s="132"/>
      <c r="M12" s="132"/>
      <c r="N12" s="132"/>
      <c r="O12" s="132"/>
      <c r="P12" s="132"/>
      <c r="Q12" s="133"/>
      <c r="R12" s="134"/>
      <c r="S12" s="132"/>
      <c r="T12" s="132"/>
      <c r="U12" s="135"/>
      <c r="V12" s="132"/>
      <c r="W12" s="132"/>
      <c r="X12" s="132"/>
      <c r="Y12" s="132"/>
    </row>
    <row r="13" spans="2:25" s="96" customFormat="1" ht="30" customHeight="1" x14ac:dyDescent="0.2">
      <c r="B13" s="131"/>
      <c r="C13" s="135"/>
      <c r="D13" s="132"/>
      <c r="E13" s="132"/>
      <c r="F13" s="132"/>
      <c r="G13" s="132"/>
      <c r="H13" s="132"/>
      <c r="I13" s="132"/>
      <c r="J13" s="132"/>
      <c r="K13" s="132"/>
      <c r="L13" s="132"/>
      <c r="M13" s="132"/>
      <c r="N13" s="132"/>
      <c r="O13" s="132"/>
      <c r="P13" s="132"/>
      <c r="Q13" s="132"/>
      <c r="R13" s="136"/>
      <c r="S13" s="132"/>
      <c r="T13" s="132"/>
      <c r="U13" s="135"/>
      <c r="V13" s="132"/>
      <c r="W13" s="132"/>
      <c r="X13" s="132"/>
      <c r="Y13" s="132"/>
    </row>
    <row r="14" spans="2:25" s="96" customFormat="1" ht="30" customHeight="1" x14ac:dyDescent="0.2">
      <c r="B14" s="131"/>
      <c r="C14" s="135"/>
      <c r="D14" s="132"/>
      <c r="E14" s="132"/>
      <c r="F14" s="132"/>
      <c r="G14" s="132"/>
      <c r="H14" s="132"/>
      <c r="I14" s="132"/>
      <c r="J14" s="132"/>
      <c r="K14" s="132"/>
      <c r="L14" s="132"/>
      <c r="M14" s="132"/>
      <c r="N14" s="132"/>
      <c r="O14" s="132"/>
      <c r="P14" s="132"/>
      <c r="Q14" s="132"/>
      <c r="R14" s="136"/>
      <c r="S14" s="132"/>
      <c r="T14" s="132"/>
      <c r="U14" s="135"/>
      <c r="V14" s="132"/>
      <c r="W14" s="132"/>
      <c r="X14" s="132"/>
      <c r="Y14" s="132"/>
    </row>
    <row r="15" spans="2:25" s="96" customFormat="1" ht="30" customHeight="1" x14ac:dyDescent="0.2">
      <c r="B15" s="131"/>
      <c r="C15" s="135"/>
      <c r="D15" s="132"/>
      <c r="E15" s="132"/>
      <c r="F15" s="132"/>
      <c r="G15" s="132"/>
      <c r="H15" s="132"/>
      <c r="I15" s="132"/>
      <c r="J15" s="132"/>
      <c r="K15" s="132"/>
      <c r="L15" s="132"/>
      <c r="M15" s="132"/>
      <c r="N15" s="132"/>
      <c r="O15" s="132"/>
      <c r="P15" s="132"/>
      <c r="Q15" s="132"/>
      <c r="R15" s="136"/>
      <c r="S15" s="132"/>
      <c r="T15" s="132"/>
      <c r="U15" s="135"/>
      <c r="V15" s="132"/>
      <c r="W15" s="132"/>
      <c r="X15" s="132"/>
      <c r="Y15" s="132"/>
    </row>
    <row r="16" spans="2:25" s="96" customFormat="1" ht="30" customHeight="1" x14ac:dyDescent="0.2">
      <c r="B16" s="131"/>
      <c r="C16" s="135"/>
      <c r="D16" s="132"/>
      <c r="E16" s="132"/>
      <c r="F16" s="132"/>
      <c r="G16" s="132"/>
      <c r="H16" s="132"/>
      <c r="I16" s="132"/>
      <c r="J16" s="132"/>
      <c r="K16" s="132"/>
      <c r="L16" s="132"/>
      <c r="M16" s="132"/>
      <c r="N16" s="132"/>
      <c r="O16" s="132"/>
      <c r="P16" s="132"/>
      <c r="Q16" s="132"/>
      <c r="R16" s="136"/>
      <c r="S16" s="132"/>
      <c r="T16" s="132"/>
      <c r="U16" s="135"/>
      <c r="V16" s="132"/>
      <c r="W16" s="132"/>
      <c r="X16" s="132"/>
      <c r="Y16" s="132"/>
    </row>
    <row r="17" spans="2:25" s="96" customFormat="1" ht="30" customHeight="1" x14ac:dyDescent="0.2">
      <c r="B17" s="131"/>
      <c r="C17" s="135"/>
      <c r="D17" s="132"/>
      <c r="E17" s="132"/>
      <c r="F17" s="132"/>
      <c r="G17" s="132"/>
      <c r="H17" s="132"/>
      <c r="I17" s="132"/>
      <c r="J17" s="132"/>
      <c r="K17" s="132"/>
      <c r="L17" s="132"/>
      <c r="M17" s="132"/>
      <c r="N17" s="132"/>
      <c r="O17" s="132"/>
      <c r="P17" s="132"/>
      <c r="Q17" s="132"/>
      <c r="R17" s="136"/>
      <c r="S17" s="132"/>
      <c r="T17" s="132"/>
      <c r="U17" s="135"/>
      <c r="V17" s="132"/>
      <c r="W17" s="132"/>
      <c r="X17" s="132"/>
      <c r="Y17" s="132"/>
    </row>
    <row r="18" spans="2:25" s="96" customFormat="1" ht="30" customHeight="1" x14ac:dyDescent="0.2">
      <c r="B18" s="131"/>
      <c r="C18" s="135"/>
      <c r="D18" s="132"/>
      <c r="E18" s="132"/>
      <c r="F18" s="132"/>
      <c r="G18" s="132"/>
      <c r="H18" s="132"/>
      <c r="I18" s="132"/>
      <c r="J18" s="132"/>
      <c r="K18" s="132"/>
      <c r="L18" s="132"/>
      <c r="M18" s="132"/>
      <c r="N18" s="132"/>
      <c r="O18" s="132"/>
      <c r="P18" s="132"/>
      <c r="Q18" s="132"/>
      <c r="R18" s="136"/>
      <c r="S18" s="132"/>
      <c r="T18" s="132"/>
      <c r="U18" s="135"/>
      <c r="V18" s="132"/>
      <c r="W18" s="132"/>
      <c r="X18" s="132"/>
      <c r="Y18" s="132"/>
    </row>
    <row r="19" spans="2:25" s="96" customFormat="1" ht="30" customHeight="1" x14ac:dyDescent="0.2">
      <c r="B19" s="131"/>
      <c r="C19" s="135"/>
      <c r="D19" s="132"/>
      <c r="E19" s="132"/>
      <c r="F19" s="132"/>
      <c r="G19" s="132"/>
      <c r="H19" s="132"/>
      <c r="I19" s="132"/>
      <c r="J19" s="132"/>
      <c r="K19" s="132"/>
      <c r="L19" s="132"/>
      <c r="M19" s="132"/>
      <c r="N19" s="132"/>
      <c r="O19" s="132"/>
      <c r="P19" s="132"/>
      <c r="Q19" s="132"/>
      <c r="R19" s="136"/>
      <c r="S19" s="132"/>
      <c r="T19" s="132"/>
      <c r="U19" s="135"/>
      <c r="V19" s="132"/>
      <c r="W19" s="132"/>
      <c r="X19" s="132"/>
      <c r="Y19" s="132"/>
    </row>
    <row r="20" spans="2:25" s="96" customFormat="1" ht="30" customHeight="1" x14ac:dyDescent="0.2">
      <c r="B20" s="131"/>
      <c r="C20" s="135"/>
      <c r="D20" s="132"/>
      <c r="E20" s="132"/>
      <c r="F20" s="132"/>
      <c r="G20" s="132"/>
      <c r="H20" s="132"/>
      <c r="I20" s="132"/>
      <c r="J20" s="132"/>
      <c r="K20" s="132"/>
      <c r="L20" s="132"/>
      <c r="M20" s="132"/>
      <c r="N20" s="132"/>
      <c r="O20" s="132"/>
      <c r="P20" s="132"/>
      <c r="Q20" s="132"/>
      <c r="R20" s="136"/>
      <c r="S20" s="132"/>
      <c r="T20" s="132"/>
      <c r="U20" s="135"/>
      <c r="V20" s="132"/>
      <c r="W20" s="132"/>
      <c r="X20" s="132"/>
      <c r="Y20" s="132"/>
    </row>
    <row r="21" spans="2:25" s="96" customFormat="1" ht="30" customHeight="1" x14ac:dyDescent="0.2">
      <c r="B21" s="131"/>
      <c r="C21" s="135"/>
      <c r="D21" s="132"/>
      <c r="E21" s="132"/>
      <c r="F21" s="132"/>
      <c r="G21" s="132"/>
      <c r="H21" s="132"/>
      <c r="I21" s="132"/>
      <c r="J21" s="132"/>
      <c r="K21" s="132"/>
      <c r="L21" s="132"/>
      <c r="M21" s="132"/>
      <c r="N21" s="132"/>
      <c r="O21" s="132"/>
      <c r="P21" s="132"/>
      <c r="Q21" s="132"/>
      <c r="R21" s="136"/>
      <c r="S21" s="132"/>
      <c r="T21" s="132"/>
      <c r="U21" s="135"/>
      <c r="V21" s="132"/>
      <c r="W21" s="132"/>
      <c r="X21" s="132"/>
      <c r="Y21" s="132"/>
    </row>
    <row r="22" spans="2:25" s="96" customFormat="1" ht="30" customHeight="1" x14ac:dyDescent="0.2">
      <c r="B22" s="131"/>
      <c r="C22" s="135"/>
      <c r="D22" s="132"/>
      <c r="E22" s="132"/>
      <c r="F22" s="132"/>
      <c r="G22" s="132"/>
      <c r="H22" s="132"/>
      <c r="I22" s="132"/>
      <c r="J22" s="132"/>
      <c r="K22" s="132"/>
      <c r="L22" s="132"/>
      <c r="M22" s="132"/>
      <c r="N22" s="132"/>
      <c r="O22" s="132"/>
      <c r="P22" s="132"/>
      <c r="Q22" s="132"/>
      <c r="R22" s="136"/>
      <c r="S22" s="132"/>
      <c r="T22" s="132"/>
      <c r="U22" s="135"/>
      <c r="V22" s="132"/>
      <c r="W22" s="132"/>
      <c r="X22" s="132"/>
      <c r="Y22" s="132"/>
    </row>
    <row r="23" spans="2:25" s="96" customFormat="1" ht="30" customHeight="1" x14ac:dyDescent="0.2">
      <c r="B23" s="131"/>
      <c r="C23" s="135"/>
      <c r="D23" s="132"/>
      <c r="E23" s="132"/>
      <c r="F23" s="132"/>
      <c r="G23" s="132"/>
      <c r="H23" s="132"/>
      <c r="I23" s="132"/>
      <c r="J23" s="132"/>
      <c r="K23" s="132"/>
      <c r="L23" s="132"/>
      <c r="M23" s="132"/>
      <c r="N23" s="132"/>
      <c r="O23" s="132"/>
      <c r="P23" s="132"/>
      <c r="Q23" s="132"/>
      <c r="R23" s="136"/>
      <c r="S23" s="132"/>
      <c r="T23" s="132"/>
      <c r="U23" s="135"/>
      <c r="V23" s="132"/>
      <c r="W23" s="132"/>
      <c r="X23" s="132"/>
      <c r="Y23" s="132"/>
    </row>
    <row r="24" spans="2:25" s="96" customFormat="1" ht="30" customHeight="1" x14ac:dyDescent="0.2">
      <c r="B24" s="131"/>
      <c r="C24" s="135"/>
      <c r="D24" s="132"/>
      <c r="E24" s="132"/>
      <c r="F24" s="132"/>
      <c r="G24" s="132"/>
      <c r="H24" s="132"/>
      <c r="I24" s="132"/>
      <c r="J24" s="132"/>
      <c r="K24" s="132"/>
      <c r="L24" s="132"/>
      <c r="M24" s="132"/>
      <c r="N24" s="132"/>
      <c r="O24" s="132"/>
      <c r="P24" s="132"/>
      <c r="Q24" s="132"/>
      <c r="R24" s="136"/>
      <c r="S24" s="132"/>
      <c r="T24" s="132"/>
      <c r="U24" s="135"/>
      <c r="V24" s="132"/>
      <c r="W24" s="132"/>
      <c r="X24" s="132"/>
      <c r="Y24" s="132"/>
    </row>
    <row r="25" spans="2:25" s="96" customFormat="1" ht="30" customHeight="1" x14ac:dyDescent="0.2">
      <c r="B25" s="131"/>
      <c r="C25" s="135"/>
      <c r="D25" s="132"/>
      <c r="E25" s="132"/>
      <c r="F25" s="132"/>
      <c r="G25" s="132"/>
      <c r="H25" s="132"/>
      <c r="I25" s="132"/>
      <c r="J25" s="132"/>
      <c r="K25" s="132"/>
      <c r="L25" s="132"/>
      <c r="M25" s="132"/>
      <c r="N25" s="132"/>
      <c r="O25" s="132"/>
      <c r="P25" s="132"/>
      <c r="Q25" s="132"/>
      <c r="R25" s="136"/>
      <c r="S25" s="132"/>
      <c r="T25" s="132"/>
      <c r="U25" s="135"/>
      <c r="V25" s="132"/>
      <c r="W25" s="132"/>
      <c r="X25" s="132"/>
      <c r="Y25" s="132"/>
    </row>
    <row r="26" spans="2:25" s="96" customFormat="1" ht="30" customHeight="1" x14ac:dyDescent="0.2">
      <c r="B26" s="131"/>
      <c r="C26" s="135"/>
      <c r="D26" s="132"/>
      <c r="E26" s="132"/>
      <c r="F26" s="132"/>
      <c r="G26" s="132"/>
      <c r="H26" s="132"/>
      <c r="I26" s="132"/>
      <c r="J26" s="132"/>
      <c r="K26" s="132"/>
      <c r="L26" s="132"/>
      <c r="M26" s="132"/>
      <c r="N26" s="132"/>
      <c r="O26" s="132"/>
      <c r="P26" s="132"/>
      <c r="Q26" s="132"/>
      <c r="R26" s="136"/>
      <c r="S26" s="132"/>
      <c r="T26" s="132"/>
      <c r="U26" s="135"/>
      <c r="V26" s="132"/>
      <c r="W26" s="132"/>
      <c r="X26" s="132"/>
      <c r="Y26" s="132"/>
    </row>
    <row r="27" spans="2:25" s="96" customFormat="1" ht="30" customHeight="1" x14ac:dyDescent="0.2">
      <c r="B27" s="131"/>
      <c r="C27" s="135"/>
      <c r="D27" s="132"/>
      <c r="E27" s="132"/>
      <c r="F27" s="132"/>
      <c r="G27" s="132"/>
      <c r="H27" s="132"/>
      <c r="I27" s="132"/>
      <c r="J27" s="132"/>
      <c r="K27" s="132"/>
      <c r="L27" s="132"/>
      <c r="M27" s="132"/>
      <c r="N27" s="132"/>
      <c r="O27" s="132"/>
      <c r="P27" s="132"/>
      <c r="Q27" s="132"/>
      <c r="R27" s="136"/>
      <c r="S27" s="132"/>
      <c r="T27" s="132"/>
      <c r="U27" s="135"/>
      <c r="V27" s="132"/>
      <c r="W27" s="132"/>
      <c r="X27" s="132"/>
      <c r="Y27" s="132"/>
    </row>
    <row r="28" spans="2:25" s="96" customFormat="1" ht="30" customHeight="1" x14ac:dyDescent="0.2">
      <c r="B28" s="131"/>
      <c r="C28" s="135"/>
      <c r="D28" s="132"/>
      <c r="E28" s="132"/>
      <c r="F28" s="132"/>
      <c r="G28" s="132"/>
      <c r="H28" s="132"/>
      <c r="I28" s="132"/>
      <c r="J28" s="132"/>
      <c r="K28" s="132"/>
      <c r="L28" s="132"/>
      <c r="M28" s="132"/>
      <c r="N28" s="132"/>
      <c r="O28" s="132"/>
      <c r="P28" s="132"/>
      <c r="Q28" s="132"/>
      <c r="R28" s="136"/>
      <c r="S28" s="132"/>
      <c r="T28" s="132"/>
      <c r="U28" s="135"/>
      <c r="V28" s="132"/>
      <c r="W28" s="132"/>
      <c r="X28" s="132"/>
      <c r="Y28" s="132"/>
    </row>
    <row r="29" spans="2:25" s="96" customFormat="1" ht="30" customHeight="1" x14ac:dyDescent="0.2">
      <c r="B29" s="131"/>
      <c r="C29" s="135"/>
      <c r="D29" s="132"/>
      <c r="E29" s="132"/>
      <c r="F29" s="132"/>
      <c r="G29" s="132"/>
      <c r="H29" s="132"/>
      <c r="I29" s="132"/>
      <c r="J29" s="132"/>
      <c r="K29" s="132"/>
      <c r="L29" s="132"/>
      <c r="M29" s="132"/>
      <c r="N29" s="132"/>
      <c r="O29" s="132"/>
      <c r="P29" s="132"/>
      <c r="Q29" s="132"/>
      <c r="R29" s="136"/>
      <c r="S29" s="132"/>
      <c r="T29" s="132"/>
      <c r="U29" s="135"/>
      <c r="V29" s="132"/>
      <c r="W29" s="132"/>
      <c r="X29" s="132"/>
      <c r="Y29" s="132"/>
    </row>
    <row r="30" spans="2:25" s="96" customFormat="1" ht="30" customHeight="1" x14ac:dyDescent="0.2">
      <c r="B30" s="131"/>
      <c r="C30" s="135"/>
      <c r="D30" s="132"/>
      <c r="E30" s="132"/>
      <c r="F30" s="132"/>
      <c r="G30" s="132"/>
      <c r="H30" s="132"/>
      <c r="I30" s="132"/>
      <c r="J30" s="132"/>
      <c r="K30" s="132"/>
      <c r="L30" s="132"/>
      <c r="M30" s="132"/>
      <c r="N30" s="132"/>
      <c r="O30" s="132"/>
      <c r="P30" s="132"/>
      <c r="Q30" s="132"/>
      <c r="R30" s="136"/>
      <c r="S30" s="132"/>
      <c r="T30" s="132"/>
      <c r="U30" s="135"/>
      <c r="V30" s="132"/>
      <c r="W30" s="132"/>
      <c r="X30" s="132"/>
      <c r="Y30" s="132"/>
    </row>
    <row r="31" spans="2:25" s="96" customFormat="1" ht="30" customHeight="1" x14ac:dyDescent="0.2">
      <c r="B31" s="131"/>
      <c r="C31" s="135"/>
      <c r="D31" s="132"/>
      <c r="E31" s="132"/>
      <c r="F31" s="132"/>
      <c r="G31" s="132"/>
      <c r="H31" s="132"/>
      <c r="I31" s="132"/>
      <c r="J31" s="132"/>
      <c r="K31" s="132"/>
      <c r="L31" s="132"/>
      <c r="M31" s="132"/>
      <c r="N31" s="132"/>
      <c r="O31" s="132"/>
      <c r="P31" s="132"/>
      <c r="Q31" s="132"/>
      <c r="R31" s="136"/>
      <c r="S31" s="132"/>
      <c r="T31" s="132"/>
      <c r="U31" s="135"/>
      <c r="V31" s="132"/>
      <c r="W31" s="132"/>
      <c r="X31" s="132"/>
      <c r="Y31" s="132"/>
    </row>
    <row r="32" spans="2:25" s="96" customFormat="1" ht="30" customHeight="1" x14ac:dyDescent="0.2">
      <c r="B32" s="131"/>
      <c r="C32" s="135"/>
      <c r="D32" s="132"/>
      <c r="E32" s="132"/>
      <c r="F32" s="132"/>
      <c r="G32" s="132"/>
      <c r="H32" s="132"/>
      <c r="I32" s="132"/>
      <c r="J32" s="132"/>
      <c r="K32" s="132"/>
      <c r="L32" s="132"/>
      <c r="M32" s="132"/>
      <c r="N32" s="132"/>
      <c r="O32" s="132"/>
      <c r="P32" s="132"/>
      <c r="Q32" s="132"/>
      <c r="R32" s="136"/>
      <c r="S32" s="132"/>
      <c r="T32" s="132"/>
      <c r="U32" s="135"/>
      <c r="V32" s="132"/>
      <c r="W32" s="132"/>
      <c r="X32" s="132"/>
      <c r="Y32" s="132"/>
    </row>
    <row r="33" spans="2:25" s="96" customFormat="1" ht="30" customHeight="1" x14ac:dyDescent="0.2">
      <c r="B33" s="131"/>
      <c r="C33" s="135"/>
      <c r="D33" s="132"/>
      <c r="E33" s="132"/>
      <c r="F33" s="132"/>
      <c r="G33" s="132"/>
      <c r="H33" s="132"/>
      <c r="I33" s="132"/>
      <c r="J33" s="132"/>
      <c r="K33" s="132"/>
      <c r="L33" s="132"/>
      <c r="M33" s="132"/>
      <c r="N33" s="132"/>
      <c r="O33" s="132"/>
      <c r="P33" s="132"/>
      <c r="Q33" s="132"/>
      <c r="R33" s="136"/>
      <c r="S33" s="132"/>
      <c r="T33" s="132"/>
      <c r="U33" s="135"/>
      <c r="V33" s="132"/>
      <c r="W33" s="132"/>
      <c r="X33" s="132"/>
      <c r="Y33" s="132"/>
    </row>
    <row r="34" spans="2:25" s="96" customFormat="1" ht="30" customHeight="1" x14ac:dyDescent="0.2">
      <c r="B34" s="131"/>
      <c r="C34" s="135"/>
      <c r="D34" s="132"/>
      <c r="E34" s="132"/>
      <c r="F34" s="132"/>
      <c r="G34" s="132"/>
      <c r="H34" s="132"/>
      <c r="I34" s="132"/>
      <c r="J34" s="132"/>
      <c r="K34" s="132"/>
      <c r="L34" s="132"/>
      <c r="M34" s="132"/>
      <c r="N34" s="132"/>
      <c r="O34" s="132"/>
      <c r="P34" s="132"/>
      <c r="Q34" s="132"/>
      <c r="R34" s="136"/>
      <c r="S34" s="132"/>
      <c r="T34" s="132"/>
      <c r="U34" s="135"/>
      <c r="V34" s="132"/>
      <c r="W34" s="132"/>
      <c r="X34" s="132"/>
      <c r="Y34" s="132"/>
    </row>
    <row r="35" spans="2:25" s="96" customFormat="1" ht="30" customHeight="1" x14ac:dyDescent="0.2">
      <c r="B35" s="131"/>
      <c r="C35" s="135"/>
      <c r="D35" s="132"/>
      <c r="E35" s="132"/>
      <c r="F35" s="132"/>
      <c r="G35" s="132"/>
      <c r="H35" s="132"/>
      <c r="I35" s="132"/>
      <c r="J35" s="132"/>
      <c r="K35" s="132"/>
      <c r="L35" s="132"/>
      <c r="M35" s="132"/>
      <c r="N35" s="132"/>
      <c r="O35" s="132"/>
      <c r="P35" s="132"/>
      <c r="Q35" s="132"/>
      <c r="R35" s="136"/>
      <c r="S35" s="132"/>
      <c r="T35" s="132"/>
      <c r="U35" s="135"/>
      <c r="V35" s="132"/>
      <c r="W35" s="132"/>
      <c r="X35" s="132"/>
      <c r="Y35" s="132"/>
    </row>
    <row r="36" spans="2:25" s="96" customFormat="1" ht="30" customHeight="1" x14ac:dyDescent="0.2">
      <c r="B36" s="131"/>
      <c r="C36" s="135"/>
      <c r="D36" s="132"/>
      <c r="E36" s="132"/>
      <c r="F36" s="132"/>
      <c r="G36" s="132"/>
      <c r="H36" s="132"/>
      <c r="I36" s="132"/>
      <c r="J36" s="132"/>
      <c r="K36" s="132"/>
      <c r="L36" s="132"/>
      <c r="M36" s="132"/>
      <c r="N36" s="132"/>
      <c r="O36" s="132"/>
      <c r="P36" s="132"/>
      <c r="Q36" s="132"/>
      <c r="R36" s="136"/>
      <c r="S36" s="132"/>
      <c r="T36" s="132"/>
      <c r="U36" s="135"/>
      <c r="V36" s="132"/>
      <c r="W36" s="132"/>
      <c r="X36" s="132"/>
      <c r="Y36" s="132"/>
    </row>
    <row r="37" spans="2:25" s="96" customFormat="1" ht="30" customHeight="1" x14ac:dyDescent="0.2">
      <c r="B37" s="131"/>
      <c r="C37" s="135"/>
      <c r="D37" s="132"/>
      <c r="E37" s="132"/>
      <c r="F37" s="132"/>
      <c r="G37" s="132"/>
      <c r="H37" s="132"/>
      <c r="I37" s="132"/>
      <c r="J37" s="132"/>
      <c r="K37" s="132"/>
      <c r="L37" s="132"/>
      <c r="M37" s="132"/>
      <c r="N37" s="132"/>
      <c r="O37" s="132"/>
      <c r="P37" s="132"/>
      <c r="Q37" s="132"/>
      <c r="R37" s="136"/>
      <c r="S37" s="132"/>
      <c r="T37" s="132"/>
      <c r="U37" s="135"/>
      <c r="V37" s="132"/>
      <c r="W37" s="132"/>
      <c r="X37" s="132"/>
      <c r="Y37" s="132"/>
    </row>
    <row r="38" spans="2:25" s="96" customFormat="1" ht="30" customHeight="1" x14ac:dyDescent="0.2">
      <c r="B38" s="131"/>
      <c r="C38" s="135"/>
      <c r="D38" s="132"/>
      <c r="E38" s="132"/>
      <c r="F38" s="132"/>
      <c r="G38" s="132"/>
      <c r="H38" s="132"/>
      <c r="I38" s="132"/>
      <c r="J38" s="132"/>
      <c r="K38" s="132"/>
      <c r="L38" s="132"/>
      <c r="M38" s="132"/>
      <c r="N38" s="132"/>
      <c r="O38" s="132"/>
      <c r="P38" s="132"/>
      <c r="Q38" s="132"/>
      <c r="R38" s="136"/>
      <c r="S38" s="132"/>
      <c r="T38" s="132"/>
      <c r="U38" s="135"/>
      <c r="V38" s="132"/>
      <c r="W38" s="132"/>
      <c r="X38" s="132"/>
      <c r="Y38" s="132"/>
    </row>
    <row r="39" spans="2:25" s="96" customFormat="1" ht="30" customHeight="1" x14ac:dyDescent="0.2">
      <c r="B39" s="131"/>
      <c r="C39" s="135"/>
      <c r="D39" s="132"/>
      <c r="E39" s="132"/>
      <c r="F39" s="132"/>
      <c r="G39" s="132"/>
      <c r="H39" s="132"/>
      <c r="I39" s="132"/>
      <c r="J39" s="132"/>
      <c r="K39" s="132"/>
      <c r="L39" s="132"/>
      <c r="M39" s="132"/>
      <c r="N39" s="132"/>
      <c r="O39" s="132"/>
      <c r="P39" s="132"/>
      <c r="Q39" s="132"/>
      <c r="R39" s="136"/>
      <c r="S39" s="132"/>
      <c r="T39" s="132"/>
      <c r="U39" s="135"/>
      <c r="V39" s="132"/>
      <c r="W39" s="132"/>
      <c r="X39" s="132"/>
      <c r="Y39" s="132"/>
    </row>
    <row r="40" spans="2:25" s="96" customFormat="1" ht="30" customHeight="1" x14ac:dyDescent="0.2">
      <c r="B40" s="131"/>
      <c r="C40" s="135"/>
      <c r="D40" s="132"/>
      <c r="E40" s="132"/>
      <c r="F40" s="132"/>
      <c r="G40" s="132"/>
      <c r="H40" s="132"/>
      <c r="I40" s="132"/>
      <c r="J40" s="132"/>
      <c r="K40" s="132"/>
      <c r="L40" s="132"/>
      <c r="M40" s="132"/>
      <c r="N40" s="132"/>
      <c r="O40" s="132"/>
      <c r="P40" s="132"/>
      <c r="Q40" s="132"/>
      <c r="R40" s="136"/>
      <c r="S40" s="132"/>
      <c r="T40" s="132"/>
      <c r="U40" s="135"/>
      <c r="V40" s="132"/>
      <c r="W40" s="132"/>
      <c r="X40" s="132"/>
      <c r="Y40" s="132"/>
    </row>
    <row r="41" spans="2:25" s="96" customFormat="1" ht="30" customHeight="1" x14ac:dyDescent="0.2">
      <c r="B41" s="131"/>
      <c r="C41" s="135"/>
      <c r="D41" s="132"/>
      <c r="E41" s="132"/>
      <c r="F41" s="132"/>
      <c r="G41" s="132"/>
      <c r="H41" s="132"/>
      <c r="I41" s="132"/>
      <c r="J41" s="132"/>
      <c r="K41" s="132"/>
      <c r="L41" s="132"/>
      <c r="M41" s="132"/>
      <c r="N41" s="132"/>
      <c r="O41" s="132"/>
      <c r="P41" s="132"/>
      <c r="Q41" s="132"/>
      <c r="R41" s="136"/>
      <c r="S41" s="132"/>
      <c r="T41" s="132"/>
      <c r="U41" s="135"/>
      <c r="V41" s="132"/>
      <c r="W41" s="132"/>
      <c r="X41" s="132"/>
      <c r="Y41" s="132"/>
    </row>
    <row r="42" spans="2:25" s="96" customFormat="1" ht="30" customHeight="1" x14ac:dyDescent="0.2">
      <c r="B42" s="131"/>
      <c r="C42" s="135"/>
      <c r="D42" s="132"/>
      <c r="E42" s="132"/>
      <c r="F42" s="132"/>
      <c r="G42" s="132"/>
      <c r="H42" s="132"/>
      <c r="I42" s="132"/>
      <c r="J42" s="132"/>
      <c r="K42" s="132"/>
      <c r="L42" s="132"/>
      <c r="M42" s="132"/>
      <c r="N42" s="132"/>
      <c r="O42" s="132"/>
      <c r="P42" s="132"/>
      <c r="Q42" s="132"/>
      <c r="R42" s="136"/>
      <c r="S42" s="132"/>
      <c r="T42" s="132"/>
      <c r="U42" s="135"/>
      <c r="V42" s="132"/>
      <c r="W42" s="132"/>
      <c r="X42" s="132"/>
      <c r="Y42" s="132"/>
    </row>
    <row r="43" spans="2:25" s="96" customFormat="1" ht="30" customHeight="1" x14ac:dyDescent="0.2">
      <c r="B43" s="131"/>
      <c r="C43" s="135"/>
      <c r="D43" s="132"/>
      <c r="E43" s="132"/>
      <c r="F43" s="132"/>
      <c r="G43" s="132"/>
      <c r="H43" s="132"/>
      <c r="I43" s="132"/>
      <c r="J43" s="132"/>
      <c r="K43" s="132"/>
      <c r="L43" s="132"/>
      <c r="M43" s="132"/>
      <c r="N43" s="132"/>
      <c r="O43" s="132"/>
      <c r="P43" s="132"/>
      <c r="Q43" s="132"/>
      <c r="R43" s="136"/>
      <c r="S43" s="132"/>
      <c r="T43" s="132"/>
      <c r="U43" s="135"/>
      <c r="V43" s="132"/>
      <c r="W43" s="132"/>
      <c r="X43" s="132"/>
      <c r="Y43" s="132"/>
    </row>
    <row r="44" spans="2:25" s="96" customFormat="1" ht="30" customHeight="1" x14ac:dyDescent="0.2">
      <c r="B44" s="131"/>
      <c r="C44" s="135"/>
      <c r="D44" s="132"/>
      <c r="E44" s="132"/>
      <c r="F44" s="132"/>
      <c r="G44" s="132"/>
      <c r="H44" s="132"/>
      <c r="I44" s="132"/>
      <c r="J44" s="132"/>
      <c r="K44" s="132"/>
      <c r="L44" s="132"/>
      <c r="M44" s="132"/>
      <c r="N44" s="132"/>
      <c r="O44" s="132"/>
      <c r="P44" s="132"/>
      <c r="Q44" s="132"/>
      <c r="R44" s="136"/>
      <c r="S44" s="132"/>
      <c r="T44" s="132"/>
      <c r="U44" s="135"/>
      <c r="V44" s="132"/>
      <c r="W44" s="132"/>
      <c r="X44" s="132"/>
      <c r="Y44" s="132"/>
    </row>
    <row r="45" spans="2:25" s="96" customFormat="1" ht="30" customHeight="1" x14ac:dyDescent="0.2">
      <c r="B45" s="131"/>
      <c r="C45" s="135"/>
      <c r="D45" s="132"/>
      <c r="E45" s="132"/>
      <c r="F45" s="132"/>
      <c r="G45" s="132"/>
      <c r="H45" s="132"/>
      <c r="I45" s="132"/>
      <c r="J45" s="132"/>
      <c r="K45" s="132"/>
      <c r="L45" s="132"/>
      <c r="M45" s="132"/>
      <c r="N45" s="132"/>
      <c r="O45" s="132"/>
      <c r="P45" s="132"/>
      <c r="Q45" s="132"/>
      <c r="R45" s="136"/>
      <c r="S45" s="132"/>
      <c r="T45" s="132"/>
      <c r="U45" s="135"/>
      <c r="V45" s="132"/>
      <c r="W45" s="132"/>
      <c r="X45" s="132"/>
      <c r="Y45" s="132"/>
    </row>
    <row r="46" spans="2:25" s="96" customFormat="1" ht="30" customHeight="1" x14ac:dyDescent="0.2">
      <c r="B46" s="131"/>
      <c r="C46" s="135"/>
      <c r="D46" s="132"/>
      <c r="E46" s="132"/>
      <c r="F46" s="132"/>
      <c r="G46" s="132"/>
      <c r="H46" s="132"/>
      <c r="I46" s="132"/>
      <c r="J46" s="132"/>
      <c r="K46" s="132"/>
      <c r="L46" s="132"/>
      <c r="M46" s="132"/>
      <c r="N46" s="132"/>
      <c r="O46" s="132"/>
      <c r="P46" s="132"/>
      <c r="Q46" s="132"/>
      <c r="R46" s="136"/>
      <c r="S46" s="132"/>
      <c r="T46" s="132"/>
      <c r="U46" s="135"/>
      <c r="V46" s="132"/>
      <c r="W46" s="132"/>
      <c r="X46" s="132"/>
      <c r="Y46" s="132"/>
    </row>
    <row r="47" spans="2:25" s="96" customFormat="1" ht="30" customHeight="1" x14ac:dyDescent="0.2">
      <c r="B47" s="131"/>
      <c r="C47" s="135"/>
      <c r="D47" s="132"/>
      <c r="E47" s="132"/>
      <c r="F47" s="132"/>
      <c r="G47" s="132"/>
      <c r="H47" s="132"/>
      <c r="I47" s="132"/>
      <c r="J47" s="132"/>
      <c r="K47" s="132"/>
      <c r="L47" s="132"/>
      <c r="M47" s="132"/>
      <c r="N47" s="132"/>
      <c r="O47" s="132"/>
      <c r="P47" s="132"/>
      <c r="Q47" s="132"/>
      <c r="R47" s="136"/>
      <c r="S47" s="132"/>
      <c r="T47" s="132"/>
      <c r="U47" s="135"/>
      <c r="V47" s="132"/>
      <c r="W47" s="132"/>
      <c r="X47" s="132"/>
      <c r="Y47" s="132"/>
    </row>
    <row r="48" spans="2:25" s="96" customFormat="1" ht="30" customHeight="1" x14ac:dyDescent="0.2">
      <c r="B48" s="131"/>
      <c r="C48" s="135"/>
      <c r="D48" s="132"/>
      <c r="E48" s="132"/>
      <c r="F48" s="132"/>
      <c r="G48" s="132"/>
      <c r="H48" s="132"/>
      <c r="I48" s="132"/>
      <c r="J48" s="132"/>
      <c r="K48" s="132"/>
      <c r="L48" s="132"/>
      <c r="M48" s="132"/>
      <c r="N48" s="132"/>
      <c r="O48" s="132"/>
      <c r="P48" s="132"/>
      <c r="Q48" s="132"/>
      <c r="R48" s="136"/>
      <c r="S48" s="132"/>
      <c r="T48" s="132"/>
      <c r="U48" s="135"/>
      <c r="V48" s="132"/>
      <c r="W48" s="132"/>
      <c r="X48" s="132"/>
      <c r="Y48" s="132"/>
    </row>
    <row r="49" spans="2:25" s="96" customFormat="1" ht="30" customHeight="1" x14ac:dyDescent="0.2">
      <c r="B49" s="131"/>
      <c r="C49" s="135"/>
      <c r="D49" s="132"/>
      <c r="E49" s="132"/>
      <c r="F49" s="132"/>
      <c r="G49" s="132"/>
      <c r="H49" s="132"/>
      <c r="I49" s="132"/>
      <c r="J49" s="132"/>
      <c r="K49" s="132"/>
      <c r="L49" s="132"/>
      <c r="M49" s="132"/>
      <c r="N49" s="132"/>
      <c r="O49" s="132"/>
      <c r="P49" s="132"/>
      <c r="Q49" s="132"/>
      <c r="R49" s="136"/>
      <c r="S49" s="132"/>
      <c r="T49" s="132"/>
      <c r="U49" s="135"/>
      <c r="V49" s="132"/>
      <c r="W49" s="132"/>
      <c r="X49" s="132"/>
      <c r="Y49" s="132"/>
    </row>
    <row r="50" spans="2:25" s="96" customFormat="1" ht="30" customHeight="1" x14ac:dyDescent="0.2">
      <c r="B50" s="131"/>
      <c r="C50" s="135"/>
      <c r="D50" s="132"/>
      <c r="E50" s="132"/>
      <c r="F50" s="132"/>
      <c r="G50" s="132"/>
      <c r="H50" s="132"/>
      <c r="I50" s="132"/>
      <c r="J50" s="132"/>
      <c r="K50" s="132"/>
      <c r="L50" s="132"/>
      <c r="M50" s="132"/>
      <c r="N50" s="132"/>
      <c r="O50" s="132"/>
      <c r="P50" s="132"/>
      <c r="Q50" s="132"/>
      <c r="R50" s="136"/>
      <c r="S50" s="132"/>
      <c r="T50" s="132"/>
      <c r="U50" s="135"/>
      <c r="V50" s="132"/>
      <c r="W50" s="132"/>
      <c r="X50" s="132"/>
      <c r="Y50" s="132"/>
    </row>
    <row r="51" spans="2:25" s="96" customFormat="1" ht="30" customHeight="1" x14ac:dyDescent="0.2">
      <c r="B51" s="131"/>
      <c r="C51" s="135"/>
      <c r="D51" s="132"/>
      <c r="E51" s="132"/>
      <c r="F51" s="132"/>
      <c r="G51" s="132"/>
      <c r="H51" s="132"/>
      <c r="I51" s="132"/>
      <c r="J51" s="132"/>
      <c r="K51" s="132"/>
      <c r="L51" s="132"/>
      <c r="M51" s="132"/>
      <c r="N51" s="132"/>
      <c r="O51" s="132"/>
      <c r="P51" s="132"/>
      <c r="Q51" s="132"/>
      <c r="R51" s="136"/>
      <c r="S51" s="132"/>
      <c r="T51" s="132"/>
      <c r="U51" s="135"/>
      <c r="V51" s="132"/>
      <c r="W51" s="132"/>
      <c r="X51" s="132"/>
      <c r="Y51" s="132"/>
    </row>
    <row r="52" spans="2:25" s="96" customFormat="1" ht="30" customHeight="1" x14ac:dyDescent="0.2">
      <c r="B52" s="131"/>
      <c r="C52" s="135"/>
      <c r="D52" s="132"/>
      <c r="E52" s="132"/>
      <c r="F52" s="132"/>
      <c r="G52" s="132"/>
      <c r="H52" s="132"/>
      <c r="I52" s="132"/>
      <c r="J52" s="132"/>
      <c r="K52" s="132"/>
      <c r="L52" s="132"/>
      <c r="M52" s="132"/>
      <c r="N52" s="132"/>
      <c r="O52" s="132"/>
      <c r="P52" s="132"/>
      <c r="Q52" s="132"/>
      <c r="R52" s="136"/>
      <c r="S52" s="132"/>
      <c r="T52" s="132"/>
      <c r="U52" s="135"/>
      <c r="V52" s="132"/>
      <c r="W52" s="132"/>
      <c r="X52" s="132"/>
      <c r="Y52" s="132"/>
    </row>
    <row r="53" spans="2:25" s="96" customFormat="1" ht="30" customHeight="1" x14ac:dyDescent="0.2">
      <c r="B53" s="131"/>
      <c r="C53" s="135"/>
      <c r="D53" s="132"/>
      <c r="E53" s="132"/>
      <c r="F53" s="132"/>
      <c r="G53" s="132"/>
      <c r="H53" s="132"/>
      <c r="I53" s="132"/>
      <c r="J53" s="132"/>
      <c r="K53" s="132"/>
      <c r="L53" s="132"/>
      <c r="M53" s="132"/>
      <c r="N53" s="132"/>
      <c r="O53" s="132"/>
      <c r="P53" s="132"/>
      <c r="Q53" s="132"/>
      <c r="R53" s="136"/>
      <c r="S53" s="132"/>
      <c r="T53" s="132"/>
      <c r="U53" s="135"/>
      <c r="V53" s="132"/>
      <c r="W53" s="132"/>
      <c r="X53" s="132"/>
      <c r="Y53" s="132"/>
    </row>
    <row r="54" spans="2:25" s="96" customFormat="1" ht="30" customHeight="1" x14ac:dyDescent="0.2">
      <c r="B54" s="131"/>
      <c r="C54" s="135"/>
      <c r="D54" s="132"/>
      <c r="E54" s="132"/>
      <c r="F54" s="132"/>
      <c r="G54" s="132"/>
      <c r="H54" s="132"/>
      <c r="I54" s="132"/>
      <c r="J54" s="132"/>
      <c r="K54" s="132"/>
      <c r="L54" s="132"/>
      <c r="M54" s="132"/>
      <c r="N54" s="132"/>
      <c r="O54" s="132"/>
      <c r="P54" s="132"/>
      <c r="Q54" s="132"/>
      <c r="R54" s="136"/>
      <c r="S54" s="132"/>
      <c r="T54" s="132"/>
      <c r="U54" s="135"/>
      <c r="V54" s="132"/>
      <c r="W54" s="132"/>
      <c r="X54" s="132"/>
      <c r="Y54" s="132"/>
    </row>
    <row r="55" spans="2:25" s="96" customFormat="1" ht="30" customHeight="1" x14ac:dyDescent="0.2">
      <c r="B55" s="131"/>
      <c r="C55" s="135"/>
      <c r="D55" s="132"/>
      <c r="E55" s="132"/>
      <c r="F55" s="132"/>
      <c r="G55" s="132"/>
      <c r="H55" s="132"/>
      <c r="I55" s="132"/>
      <c r="J55" s="132"/>
      <c r="K55" s="132"/>
      <c r="L55" s="132"/>
      <c r="M55" s="132"/>
      <c r="N55" s="132"/>
      <c r="O55" s="132"/>
      <c r="P55" s="132"/>
      <c r="Q55" s="132"/>
      <c r="R55" s="136"/>
      <c r="S55" s="132"/>
      <c r="T55" s="132"/>
      <c r="U55" s="135"/>
      <c r="V55" s="132"/>
      <c r="W55" s="132"/>
      <c r="X55" s="132"/>
      <c r="Y55" s="132"/>
    </row>
    <row r="56" spans="2:25" s="96" customFormat="1" ht="30" customHeight="1" x14ac:dyDescent="0.2">
      <c r="B56" s="131"/>
      <c r="C56" s="135"/>
      <c r="D56" s="132"/>
      <c r="E56" s="132"/>
      <c r="F56" s="132"/>
      <c r="G56" s="132"/>
      <c r="H56" s="132"/>
      <c r="I56" s="132"/>
      <c r="J56" s="132"/>
      <c r="K56" s="132"/>
      <c r="L56" s="132"/>
      <c r="M56" s="132"/>
      <c r="N56" s="132"/>
      <c r="O56" s="132"/>
      <c r="P56" s="132"/>
      <c r="Q56" s="132"/>
      <c r="R56" s="136"/>
      <c r="S56" s="132"/>
      <c r="T56" s="132"/>
      <c r="U56" s="135"/>
      <c r="V56" s="132"/>
      <c r="W56" s="132"/>
      <c r="X56" s="132"/>
      <c r="Y56" s="132"/>
    </row>
    <row r="57" spans="2:25" s="96" customFormat="1" ht="30" customHeight="1" x14ac:dyDescent="0.2">
      <c r="B57" s="131"/>
      <c r="C57" s="135"/>
      <c r="D57" s="132"/>
      <c r="E57" s="132"/>
      <c r="F57" s="132"/>
      <c r="G57" s="132"/>
      <c r="H57" s="132"/>
      <c r="I57" s="132"/>
      <c r="J57" s="132"/>
      <c r="K57" s="132"/>
      <c r="L57" s="132"/>
      <c r="M57" s="132"/>
      <c r="N57" s="132"/>
      <c r="O57" s="132"/>
      <c r="P57" s="132"/>
      <c r="Q57" s="132"/>
      <c r="R57" s="136"/>
      <c r="S57" s="132"/>
      <c r="T57" s="132"/>
      <c r="U57" s="135"/>
      <c r="V57" s="132"/>
      <c r="W57" s="132"/>
      <c r="X57" s="132"/>
      <c r="Y57" s="132"/>
    </row>
    <row r="58" spans="2:25" s="96" customFormat="1" ht="30" customHeight="1" x14ac:dyDescent="0.2">
      <c r="B58" s="131"/>
      <c r="C58" s="135"/>
      <c r="D58" s="132"/>
      <c r="E58" s="132"/>
      <c r="F58" s="132"/>
      <c r="G58" s="132"/>
      <c r="H58" s="132"/>
      <c r="I58" s="132"/>
      <c r="J58" s="132"/>
      <c r="K58" s="132"/>
      <c r="L58" s="132"/>
      <c r="M58" s="132"/>
      <c r="N58" s="132"/>
      <c r="O58" s="132"/>
      <c r="P58" s="132"/>
      <c r="Q58" s="132"/>
      <c r="R58" s="136"/>
      <c r="S58" s="132"/>
      <c r="T58" s="132"/>
      <c r="U58" s="135"/>
      <c r="V58" s="132"/>
      <c r="W58" s="132"/>
      <c r="X58" s="132"/>
      <c r="Y58" s="132"/>
    </row>
    <row r="59" spans="2:25" s="96" customFormat="1" ht="30" customHeight="1" x14ac:dyDescent="0.2">
      <c r="B59" s="131"/>
      <c r="C59" s="135"/>
      <c r="D59" s="132"/>
      <c r="E59" s="132"/>
      <c r="F59" s="132"/>
      <c r="G59" s="132"/>
      <c r="H59" s="132"/>
      <c r="I59" s="132"/>
      <c r="J59" s="132"/>
      <c r="K59" s="132"/>
      <c r="L59" s="132"/>
      <c r="M59" s="132"/>
      <c r="N59" s="132"/>
      <c r="O59" s="132"/>
      <c r="P59" s="132"/>
      <c r="Q59" s="132"/>
      <c r="R59" s="136"/>
      <c r="S59" s="132"/>
      <c r="T59" s="132"/>
      <c r="U59" s="135"/>
      <c r="V59" s="132"/>
      <c r="W59" s="132"/>
      <c r="X59" s="132"/>
      <c r="Y59" s="132"/>
    </row>
    <row r="60" spans="2:25" s="96" customFormat="1" ht="30" customHeight="1" x14ac:dyDescent="0.2">
      <c r="B60" s="131"/>
      <c r="C60" s="135"/>
      <c r="D60" s="132"/>
      <c r="E60" s="132"/>
      <c r="F60" s="132"/>
      <c r="G60" s="132"/>
      <c r="H60" s="132"/>
      <c r="I60" s="132"/>
      <c r="J60" s="132"/>
      <c r="K60" s="132"/>
      <c r="L60" s="132"/>
      <c r="M60" s="132"/>
      <c r="N60" s="132"/>
      <c r="O60" s="132"/>
      <c r="P60" s="132"/>
      <c r="Q60" s="132"/>
      <c r="R60" s="136"/>
      <c r="S60" s="132"/>
      <c r="T60" s="132"/>
      <c r="U60" s="135"/>
      <c r="V60" s="132"/>
      <c r="W60" s="132"/>
      <c r="X60" s="132"/>
      <c r="Y60" s="132"/>
    </row>
    <row r="61" spans="2:25" s="96" customFormat="1" ht="30" customHeight="1" x14ac:dyDescent="0.2">
      <c r="B61" s="131"/>
      <c r="C61" s="135"/>
      <c r="D61" s="132"/>
      <c r="E61" s="132"/>
      <c r="F61" s="132"/>
      <c r="G61" s="132"/>
      <c r="H61" s="132"/>
      <c r="I61" s="132"/>
      <c r="J61" s="132"/>
      <c r="K61" s="132"/>
      <c r="L61" s="132"/>
      <c r="M61" s="132"/>
      <c r="N61" s="132"/>
      <c r="O61" s="132"/>
      <c r="P61" s="132"/>
      <c r="Q61" s="132"/>
      <c r="R61" s="136"/>
      <c r="S61" s="132"/>
      <c r="T61" s="132"/>
      <c r="U61" s="135"/>
      <c r="V61" s="132"/>
      <c r="W61" s="132"/>
      <c r="X61" s="132"/>
      <c r="Y61" s="132"/>
    </row>
    <row r="62" spans="2:25" s="96" customFormat="1" ht="30" customHeight="1" x14ac:dyDescent="0.2">
      <c r="B62" s="131"/>
      <c r="C62" s="135"/>
      <c r="D62" s="132"/>
      <c r="E62" s="132"/>
      <c r="F62" s="132"/>
      <c r="G62" s="132"/>
      <c r="H62" s="132"/>
      <c r="I62" s="132"/>
      <c r="J62" s="132"/>
      <c r="K62" s="132"/>
      <c r="L62" s="132"/>
      <c r="M62" s="132"/>
      <c r="N62" s="132"/>
      <c r="O62" s="132"/>
      <c r="P62" s="132"/>
      <c r="Q62" s="132"/>
      <c r="R62" s="136"/>
      <c r="S62" s="132"/>
      <c r="T62" s="132"/>
      <c r="U62" s="135"/>
      <c r="V62" s="132"/>
      <c r="W62" s="132"/>
      <c r="X62" s="132"/>
      <c r="Y62" s="132"/>
    </row>
    <row r="63" spans="2:25" s="96" customFormat="1" ht="30" customHeight="1" x14ac:dyDescent="0.2">
      <c r="B63" s="131"/>
      <c r="C63" s="135"/>
      <c r="D63" s="132"/>
      <c r="E63" s="132"/>
      <c r="F63" s="132"/>
      <c r="G63" s="132"/>
      <c r="H63" s="132"/>
      <c r="I63" s="132"/>
      <c r="J63" s="132"/>
      <c r="K63" s="132"/>
      <c r="L63" s="132"/>
      <c r="M63" s="132"/>
      <c r="N63" s="132"/>
      <c r="O63" s="132"/>
      <c r="P63" s="132"/>
      <c r="Q63" s="132"/>
      <c r="R63" s="136"/>
      <c r="S63" s="132"/>
      <c r="T63" s="132"/>
      <c r="U63" s="135"/>
      <c r="V63" s="132"/>
      <c r="W63" s="132"/>
      <c r="X63" s="132"/>
      <c r="Y63" s="132"/>
    </row>
    <row r="64" spans="2:25" s="96" customFormat="1" ht="30" customHeight="1" x14ac:dyDescent="0.2">
      <c r="B64" s="131"/>
      <c r="C64" s="135"/>
      <c r="D64" s="132"/>
      <c r="E64" s="132"/>
      <c r="F64" s="132"/>
      <c r="G64" s="132"/>
      <c r="H64" s="132"/>
      <c r="I64" s="132"/>
      <c r="J64" s="132"/>
      <c r="K64" s="132"/>
      <c r="L64" s="132"/>
      <c r="M64" s="132"/>
      <c r="N64" s="132"/>
      <c r="O64" s="132"/>
      <c r="P64" s="132"/>
      <c r="Q64" s="132"/>
      <c r="R64" s="136"/>
      <c r="S64" s="132"/>
      <c r="T64" s="132"/>
      <c r="U64" s="135"/>
      <c r="V64" s="132"/>
      <c r="W64" s="132"/>
      <c r="X64" s="132"/>
      <c r="Y64" s="132"/>
    </row>
    <row r="65" spans="2:25" s="96" customFormat="1" ht="30" customHeight="1" x14ac:dyDescent="0.2">
      <c r="B65" s="131"/>
      <c r="C65" s="135"/>
      <c r="D65" s="132"/>
      <c r="E65" s="132"/>
      <c r="F65" s="132"/>
      <c r="G65" s="132"/>
      <c r="H65" s="132"/>
      <c r="I65" s="132"/>
      <c r="J65" s="132"/>
      <c r="K65" s="132"/>
      <c r="L65" s="132"/>
      <c r="M65" s="132"/>
      <c r="N65" s="132"/>
      <c r="O65" s="132"/>
      <c r="P65" s="132"/>
      <c r="Q65" s="132"/>
      <c r="R65" s="136"/>
      <c r="S65" s="132"/>
      <c r="T65" s="132"/>
      <c r="U65" s="135"/>
      <c r="V65" s="132"/>
      <c r="W65" s="132"/>
      <c r="X65" s="132"/>
      <c r="Y65" s="132"/>
    </row>
    <row r="66" spans="2:25" s="96" customFormat="1" ht="30" customHeight="1" x14ac:dyDescent="0.2">
      <c r="B66" s="131"/>
      <c r="C66" s="135"/>
      <c r="D66" s="132"/>
      <c r="E66" s="132"/>
      <c r="F66" s="132"/>
      <c r="G66" s="132"/>
      <c r="H66" s="132"/>
      <c r="I66" s="132"/>
      <c r="J66" s="132"/>
      <c r="K66" s="132"/>
      <c r="L66" s="132"/>
      <c r="M66" s="132"/>
      <c r="N66" s="132"/>
      <c r="O66" s="132"/>
      <c r="P66" s="132"/>
      <c r="Q66" s="132"/>
      <c r="R66" s="136"/>
      <c r="S66" s="132"/>
      <c r="T66" s="132"/>
      <c r="U66" s="135"/>
      <c r="V66" s="132"/>
      <c r="W66" s="132"/>
      <c r="X66" s="132"/>
      <c r="Y66" s="132"/>
    </row>
    <row r="67" spans="2:25" s="96" customFormat="1" ht="30" customHeight="1" x14ac:dyDescent="0.2">
      <c r="B67" s="131"/>
      <c r="C67" s="135"/>
      <c r="D67" s="132"/>
      <c r="E67" s="132"/>
      <c r="F67" s="132"/>
      <c r="G67" s="132"/>
      <c r="H67" s="132"/>
      <c r="I67" s="132"/>
      <c r="J67" s="132"/>
      <c r="K67" s="132"/>
      <c r="L67" s="132"/>
      <c r="M67" s="132"/>
      <c r="N67" s="132"/>
      <c r="O67" s="132"/>
      <c r="P67" s="132"/>
      <c r="Q67" s="132"/>
      <c r="R67" s="136"/>
      <c r="S67" s="132"/>
      <c r="T67" s="132"/>
      <c r="U67" s="135"/>
      <c r="V67" s="132"/>
      <c r="W67" s="132"/>
      <c r="X67" s="132"/>
      <c r="Y67" s="132"/>
    </row>
    <row r="68" spans="2:25" s="96" customFormat="1" ht="30" customHeight="1" x14ac:dyDescent="0.2">
      <c r="B68" s="131"/>
      <c r="C68" s="135"/>
      <c r="D68" s="132"/>
      <c r="E68" s="132"/>
      <c r="F68" s="132"/>
      <c r="G68" s="132"/>
      <c r="H68" s="132"/>
      <c r="I68" s="132"/>
      <c r="J68" s="132"/>
      <c r="K68" s="132"/>
      <c r="L68" s="132"/>
      <c r="M68" s="132"/>
      <c r="N68" s="132"/>
      <c r="O68" s="132"/>
      <c r="P68" s="132"/>
      <c r="Q68" s="132"/>
      <c r="R68" s="136"/>
      <c r="S68" s="132"/>
      <c r="T68" s="132"/>
      <c r="U68" s="135"/>
      <c r="V68" s="132"/>
      <c r="W68" s="132"/>
      <c r="X68" s="132"/>
      <c r="Y68" s="132"/>
    </row>
    <row r="69" spans="2:25" s="96" customFormat="1" ht="30" customHeight="1" x14ac:dyDescent="0.2">
      <c r="B69" s="131"/>
      <c r="C69" s="135"/>
      <c r="D69" s="132"/>
      <c r="E69" s="132"/>
      <c r="F69" s="132"/>
      <c r="G69" s="132"/>
      <c r="H69" s="132"/>
      <c r="I69" s="132"/>
      <c r="J69" s="132"/>
      <c r="K69" s="132"/>
      <c r="L69" s="132"/>
      <c r="M69" s="132"/>
      <c r="N69" s="132"/>
      <c r="O69" s="132"/>
      <c r="P69" s="132"/>
      <c r="Q69" s="132"/>
      <c r="R69" s="136"/>
      <c r="S69" s="132"/>
      <c r="T69" s="132"/>
      <c r="U69" s="135"/>
      <c r="V69" s="132"/>
      <c r="W69" s="132"/>
      <c r="X69" s="132"/>
      <c r="Y69" s="132"/>
    </row>
    <row r="70" spans="2:25" s="96" customFormat="1" ht="30" customHeight="1" x14ac:dyDescent="0.2">
      <c r="B70" s="131"/>
      <c r="C70" s="135"/>
      <c r="D70" s="132"/>
      <c r="E70" s="132"/>
      <c r="F70" s="132"/>
      <c r="G70" s="132"/>
      <c r="H70" s="132"/>
      <c r="I70" s="132"/>
      <c r="J70" s="132"/>
      <c r="K70" s="132"/>
      <c r="L70" s="132"/>
      <c r="M70" s="132"/>
      <c r="N70" s="132"/>
      <c r="O70" s="132"/>
      <c r="P70" s="132"/>
      <c r="Q70" s="132"/>
      <c r="R70" s="136"/>
      <c r="S70" s="132"/>
      <c r="T70" s="132"/>
      <c r="U70" s="135"/>
      <c r="V70" s="132"/>
      <c r="W70" s="132"/>
      <c r="X70" s="132"/>
      <c r="Y70" s="132"/>
    </row>
    <row r="71" spans="2:25" s="96" customFormat="1" ht="30" customHeight="1" x14ac:dyDescent="0.2">
      <c r="B71" s="131"/>
      <c r="C71" s="135"/>
      <c r="D71" s="132"/>
      <c r="E71" s="132"/>
      <c r="F71" s="132"/>
      <c r="G71" s="132"/>
      <c r="H71" s="132"/>
      <c r="I71" s="132"/>
      <c r="J71" s="132"/>
      <c r="K71" s="132"/>
      <c r="L71" s="132"/>
      <c r="M71" s="132"/>
      <c r="N71" s="132"/>
      <c r="O71" s="132"/>
      <c r="P71" s="132"/>
      <c r="Q71" s="132"/>
      <c r="R71" s="136"/>
      <c r="S71" s="132"/>
      <c r="T71" s="132"/>
      <c r="U71" s="135"/>
      <c r="V71" s="132"/>
      <c r="W71" s="132"/>
      <c r="X71" s="132"/>
      <c r="Y71" s="132"/>
    </row>
    <row r="72" spans="2:25" s="96" customFormat="1" ht="30" customHeight="1" x14ac:dyDescent="0.2">
      <c r="B72" s="131"/>
      <c r="C72" s="135"/>
      <c r="D72" s="132"/>
      <c r="E72" s="132"/>
      <c r="F72" s="132"/>
      <c r="G72" s="132"/>
      <c r="H72" s="132"/>
      <c r="I72" s="132"/>
      <c r="J72" s="132"/>
      <c r="K72" s="132"/>
      <c r="L72" s="132"/>
      <c r="M72" s="132"/>
      <c r="N72" s="132"/>
      <c r="O72" s="132"/>
      <c r="P72" s="132"/>
      <c r="Q72" s="132"/>
      <c r="R72" s="136"/>
      <c r="S72" s="132"/>
      <c r="T72" s="132"/>
      <c r="U72" s="135"/>
      <c r="V72" s="132"/>
      <c r="W72" s="132"/>
      <c r="X72" s="132"/>
      <c r="Y72" s="132"/>
    </row>
    <row r="73" spans="2:25" s="96" customFormat="1" ht="30" customHeight="1" x14ac:dyDescent="0.2">
      <c r="B73" s="131"/>
      <c r="C73" s="135"/>
      <c r="D73" s="132"/>
      <c r="E73" s="132"/>
      <c r="F73" s="132"/>
      <c r="G73" s="132"/>
      <c r="H73" s="132"/>
      <c r="I73" s="132"/>
      <c r="J73" s="132"/>
      <c r="K73" s="132"/>
      <c r="L73" s="132"/>
      <c r="M73" s="132"/>
      <c r="N73" s="132"/>
      <c r="O73" s="132"/>
      <c r="P73" s="132"/>
      <c r="Q73" s="132"/>
      <c r="R73" s="136"/>
      <c r="S73" s="132"/>
      <c r="T73" s="132"/>
      <c r="U73" s="135"/>
      <c r="V73" s="132"/>
      <c r="W73" s="132"/>
      <c r="X73" s="132"/>
      <c r="Y73" s="132"/>
    </row>
    <row r="74" spans="2:25" s="96" customFormat="1" ht="30" customHeight="1" x14ac:dyDescent="0.2">
      <c r="B74" s="131"/>
      <c r="C74" s="135"/>
      <c r="D74" s="132"/>
      <c r="E74" s="132"/>
      <c r="F74" s="132"/>
      <c r="G74" s="132"/>
      <c r="H74" s="132"/>
      <c r="I74" s="132"/>
      <c r="J74" s="132"/>
      <c r="K74" s="132"/>
      <c r="L74" s="132"/>
      <c r="M74" s="132"/>
      <c r="N74" s="132"/>
      <c r="O74" s="132"/>
      <c r="P74" s="132"/>
      <c r="Q74" s="132"/>
      <c r="R74" s="136"/>
      <c r="S74" s="132"/>
      <c r="T74" s="132"/>
      <c r="U74" s="135"/>
      <c r="V74" s="132"/>
      <c r="W74" s="132"/>
      <c r="X74" s="132"/>
      <c r="Y74" s="132"/>
    </row>
    <row r="75" spans="2:25" s="96" customFormat="1" ht="30" customHeight="1" x14ac:dyDescent="0.2">
      <c r="B75" s="131"/>
      <c r="C75" s="135"/>
      <c r="D75" s="132"/>
      <c r="E75" s="132"/>
      <c r="F75" s="132"/>
      <c r="G75" s="132"/>
      <c r="H75" s="132"/>
      <c r="I75" s="132"/>
      <c r="J75" s="132"/>
      <c r="K75" s="132"/>
      <c r="L75" s="132"/>
      <c r="M75" s="132"/>
      <c r="N75" s="132"/>
      <c r="O75" s="132"/>
      <c r="P75" s="132"/>
      <c r="Q75" s="132"/>
      <c r="R75" s="136"/>
      <c r="S75" s="132"/>
      <c r="T75" s="132"/>
      <c r="U75" s="135"/>
      <c r="V75" s="132"/>
      <c r="W75" s="132"/>
      <c r="X75" s="132"/>
      <c r="Y75" s="132"/>
    </row>
    <row r="76" spans="2:25" s="96" customFormat="1" ht="30" customHeight="1" x14ac:dyDescent="0.2">
      <c r="B76" s="131"/>
      <c r="C76" s="135"/>
      <c r="D76" s="132"/>
      <c r="E76" s="132"/>
      <c r="F76" s="132"/>
      <c r="G76" s="132"/>
      <c r="H76" s="132"/>
      <c r="I76" s="132"/>
      <c r="J76" s="132"/>
      <c r="K76" s="132"/>
      <c r="L76" s="132"/>
      <c r="M76" s="132"/>
      <c r="N76" s="132"/>
      <c r="O76" s="132"/>
      <c r="P76" s="132"/>
      <c r="Q76" s="132"/>
      <c r="R76" s="136"/>
      <c r="S76" s="132"/>
      <c r="T76" s="132"/>
      <c r="U76" s="135"/>
      <c r="V76" s="132"/>
      <c r="W76" s="132"/>
      <c r="X76" s="132"/>
      <c r="Y76" s="132"/>
    </row>
    <row r="77" spans="2:25" s="96" customFormat="1" ht="30" customHeight="1" x14ac:dyDescent="0.2">
      <c r="B77" s="131"/>
      <c r="C77" s="135"/>
      <c r="D77" s="132"/>
      <c r="E77" s="132"/>
      <c r="F77" s="132"/>
      <c r="G77" s="132"/>
      <c r="H77" s="132"/>
      <c r="I77" s="132"/>
      <c r="J77" s="132"/>
      <c r="K77" s="132"/>
      <c r="L77" s="132"/>
      <c r="M77" s="132"/>
      <c r="N77" s="132"/>
      <c r="O77" s="132"/>
      <c r="P77" s="132"/>
      <c r="Q77" s="132"/>
      <c r="R77" s="136"/>
      <c r="S77" s="132"/>
      <c r="T77" s="132"/>
      <c r="U77" s="135"/>
      <c r="V77" s="132"/>
      <c r="W77" s="132"/>
      <c r="X77" s="132"/>
      <c r="Y77" s="132"/>
    </row>
    <row r="78" spans="2:25" s="96" customFormat="1" ht="30" customHeight="1" x14ac:dyDescent="0.2">
      <c r="B78" s="131"/>
      <c r="C78" s="135"/>
      <c r="D78" s="132"/>
      <c r="E78" s="132"/>
      <c r="F78" s="132"/>
      <c r="G78" s="132"/>
      <c r="H78" s="132"/>
      <c r="I78" s="132"/>
      <c r="J78" s="132"/>
      <c r="K78" s="132"/>
      <c r="L78" s="132"/>
      <c r="M78" s="132"/>
      <c r="N78" s="132"/>
      <c r="O78" s="132"/>
      <c r="P78" s="132"/>
      <c r="Q78" s="132"/>
      <c r="R78" s="136"/>
      <c r="S78" s="132"/>
      <c r="T78" s="132"/>
      <c r="U78" s="135"/>
      <c r="V78" s="132"/>
      <c r="W78" s="132"/>
      <c r="X78" s="132"/>
      <c r="Y78" s="132"/>
    </row>
    <row r="79" spans="2:25" s="96" customFormat="1" ht="30" customHeight="1" x14ac:dyDescent="0.2">
      <c r="B79" s="131"/>
      <c r="C79" s="135"/>
      <c r="D79" s="132"/>
      <c r="E79" s="132"/>
      <c r="F79" s="132"/>
      <c r="G79" s="132"/>
      <c r="H79" s="132"/>
      <c r="I79" s="132"/>
      <c r="J79" s="132"/>
      <c r="K79" s="132"/>
      <c r="L79" s="132"/>
      <c r="M79" s="132"/>
      <c r="N79" s="132"/>
      <c r="O79" s="132"/>
      <c r="P79" s="132"/>
      <c r="Q79" s="132"/>
      <c r="R79" s="136"/>
      <c r="S79" s="132"/>
      <c r="T79" s="132"/>
      <c r="U79" s="135"/>
      <c r="V79" s="132"/>
      <c r="W79" s="132"/>
      <c r="X79" s="132"/>
      <c r="Y79" s="132"/>
    </row>
    <row r="80" spans="2:25" s="96" customFormat="1" ht="30" customHeight="1" x14ac:dyDescent="0.2">
      <c r="B80" s="131"/>
      <c r="C80" s="135"/>
      <c r="D80" s="132"/>
      <c r="E80" s="132"/>
      <c r="F80" s="132"/>
      <c r="G80" s="132"/>
      <c r="H80" s="132"/>
      <c r="I80" s="132"/>
      <c r="J80" s="132"/>
      <c r="K80" s="132"/>
      <c r="L80" s="132"/>
      <c r="M80" s="132"/>
      <c r="N80" s="132"/>
      <c r="O80" s="132"/>
      <c r="P80" s="132"/>
      <c r="Q80" s="132"/>
      <c r="R80" s="136"/>
      <c r="S80" s="132"/>
      <c r="T80" s="132"/>
      <c r="U80" s="135"/>
      <c r="V80" s="132"/>
      <c r="W80" s="132"/>
      <c r="X80" s="132"/>
      <c r="Y80" s="132"/>
    </row>
    <row r="81" spans="2:25" s="96" customFormat="1" ht="30" customHeight="1" x14ac:dyDescent="0.2">
      <c r="B81" s="131"/>
      <c r="C81" s="135"/>
      <c r="D81" s="132"/>
      <c r="E81" s="132"/>
      <c r="F81" s="132"/>
      <c r="G81" s="132"/>
      <c r="H81" s="132"/>
      <c r="I81" s="132"/>
      <c r="J81" s="132"/>
      <c r="K81" s="132"/>
      <c r="L81" s="132"/>
      <c r="M81" s="132"/>
      <c r="N81" s="132"/>
      <c r="O81" s="132"/>
      <c r="P81" s="132"/>
      <c r="Q81" s="132"/>
      <c r="R81" s="136"/>
      <c r="S81" s="132"/>
      <c r="T81" s="132"/>
      <c r="U81" s="135"/>
      <c r="V81" s="132"/>
      <c r="W81" s="132"/>
      <c r="X81" s="132"/>
      <c r="Y81" s="132"/>
    </row>
    <row r="82" spans="2:25" s="96" customFormat="1" ht="30" customHeight="1" x14ac:dyDescent="0.2">
      <c r="B82" s="131"/>
      <c r="C82" s="135"/>
      <c r="D82" s="132"/>
      <c r="E82" s="132"/>
      <c r="F82" s="132"/>
      <c r="G82" s="132"/>
      <c r="H82" s="132"/>
      <c r="I82" s="132"/>
      <c r="J82" s="132"/>
      <c r="K82" s="132"/>
      <c r="L82" s="132"/>
      <c r="M82" s="132"/>
      <c r="N82" s="132"/>
      <c r="O82" s="132"/>
      <c r="P82" s="132"/>
      <c r="Q82" s="132"/>
      <c r="R82" s="136"/>
      <c r="S82" s="132"/>
      <c r="T82" s="132"/>
      <c r="U82" s="135"/>
      <c r="V82" s="132"/>
      <c r="W82" s="132"/>
      <c r="X82" s="132"/>
      <c r="Y82" s="132"/>
    </row>
    <row r="83" spans="2:25" s="96" customFormat="1" ht="30" customHeight="1" x14ac:dyDescent="0.2">
      <c r="B83" s="131"/>
      <c r="C83" s="135"/>
      <c r="D83" s="132"/>
      <c r="E83" s="132"/>
      <c r="F83" s="132"/>
      <c r="G83" s="132"/>
      <c r="H83" s="132"/>
      <c r="I83" s="132"/>
      <c r="J83" s="132"/>
      <c r="K83" s="132"/>
      <c r="L83" s="132"/>
      <c r="M83" s="132"/>
      <c r="N83" s="132"/>
      <c r="O83" s="132"/>
      <c r="P83" s="132"/>
      <c r="Q83" s="132"/>
      <c r="R83" s="136"/>
      <c r="S83" s="132"/>
      <c r="T83" s="132"/>
      <c r="U83" s="135"/>
      <c r="V83" s="132"/>
      <c r="W83" s="132"/>
      <c r="X83" s="132"/>
      <c r="Y83" s="132"/>
    </row>
    <row r="84" spans="2:25" s="96" customFormat="1" ht="30" customHeight="1" x14ac:dyDescent="0.2">
      <c r="B84" s="131"/>
      <c r="C84" s="135"/>
      <c r="D84" s="132"/>
      <c r="E84" s="132"/>
      <c r="F84" s="132"/>
      <c r="G84" s="132"/>
      <c r="H84" s="132"/>
      <c r="I84" s="132"/>
      <c r="J84" s="132"/>
      <c r="K84" s="132"/>
      <c r="L84" s="132"/>
      <c r="M84" s="132"/>
      <c r="N84" s="132"/>
      <c r="O84" s="132"/>
      <c r="P84" s="132"/>
      <c r="Q84" s="132"/>
      <c r="R84" s="136"/>
      <c r="S84" s="132"/>
      <c r="T84" s="132"/>
      <c r="U84" s="135"/>
      <c r="V84" s="132"/>
      <c r="W84" s="132"/>
      <c r="X84" s="132"/>
      <c r="Y84" s="132"/>
    </row>
    <row r="85" spans="2:25" s="96" customFormat="1" ht="30" customHeight="1" x14ac:dyDescent="0.2">
      <c r="B85" s="131"/>
      <c r="C85" s="135"/>
      <c r="D85" s="132"/>
      <c r="E85" s="132"/>
      <c r="F85" s="132"/>
      <c r="G85" s="132"/>
      <c r="H85" s="132"/>
      <c r="I85" s="132"/>
      <c r="J85" s="132"/>
      <c r="K85" s="132"/>
      <c r="L85" s="132"/>
      <c r="M85" s="132"/>
      <c r="N85" s="132"/>
      <c r="O85" s="132"/>
      <c r="P85" s="132"/>
      <c r="Q85" s="132"/>
      <c r="R85" s="136"/>
      <c r="S85" s="132"/>
      <c r="T85" s="132"/>
      <c r="U85" s="135"/>
      <c r="V85" s="132"/>
      <c r="W85" s="132"/>
      <c r="X85" s="132"/>
      <c r="Y85" s="132"/>
    </row>
    <row r="86" spans="2:25" s="96" customFormat="1" ht="30" customHeight="1" x14ac:dyDescent="0.2">
      <c r="B86" s="131"/>
      <c r="C86" s="135"/>
      <c r="D86" s="132"/>
      <c r="E86" s="132"/>
      <c r="F86" s="132"/>
      <c r="G86" s="132"/>
      <c r="H86" s="132"/>
      <c r="I86" s="132"/>
      <c r="J86" s="132"/>
      <c r="K86" s="132"/>
      <c r="L86" s="132"/>
      <c r="M86" s="132"/>
      <c r="N86" s="132"/>
      <c r="O86" s="132"/>
      <c r="P86" s="132"/>
      <c r="Q86" s="132"/>
      <c r="R86" s="136"/>
      <c r="S86" s="132"/>
      <c r="T86" s="132"/>
      <c r="U86" s="135"/>
      <c r="V86" s="132"/>
      <c r="W86" s="132"/>
      <c r="X86" s="132"/>
      <c r="Y86" s="132"/>
    </row>
    <row r="87" spans="2:25" s="96" customFormat="1" ht="30" customHeight="1" x14ac:dyDescent="0.2">
      <c r="B87" s="131"/>
      <c r="C87" s="135"/>
      <c r="D87" s="132"/>
      <c r="E87" s="132"/>
      <c r="F87" s="132"/>
      <c r="G87" s="132"/>
      <c r="H87" s="132"/>
      <c r="I87" s="132"/>
      <c r="J87" s="132"/>
      <c r="K87" s="132"/>
      <c r="L87" s="132"/>
      <c r="M87" s="132"/>
      <c r="N87" s="132"/>
      <c r="O87" s="132"/>
      <c r="P87" s="132"/>
      <c r="Q87" s="132"/>
      <c r="R87" s="136"/>
      <c r="S87" s="132"/>
      <c r="T87" s="132"/>
      <c r="U87" s="135"/>
      <c r="V87" s="132"/>
      <c r="W87" s="132"/>
      <c r="X87" s="132"/>
      <c r="Y87" s="132"/>
    </row>
    <row r="88" spans="2:25" s="96" customFormat="1" ht="30" customHeight="1" x14ac:dyDescent="0.2">
      <c r="B88" s="131"/>
      <c r="C88" s="135"/>
      <c r="D88" s="132"/>
      <c r="E88" s="132"/>
      <c r="F88" s="132"/>
      <c r="G88" s="132"/>
      <c r="H88" s="132"/>
      <c r="I88" s="132"/>
      <c r="J88" s="132"/>
      <c r="K88" s="132"/>
      <c r="L88" s="132"/>
      <c r="M88" s="132"/>
      <c r="N88" s="132"/>
      <c r="O88" s="132"/>
      <c r="P88" s="132"/>
      <c r="Q88" s="132"/>
      <c r="R88" s="136"/>
      <c r="S88" s="132"/>
      <c r="T88" s="132"/>
      <c r="U88" s="135"/>
      <c r="V88" s="132"/>
      <c r="W88" s="132"/>
      <c r="X88" s="132"/>
      <c r="Y88" s="132"/>
    </row>
    <row r="89" spans="2:25" s="96" customFormat="1" ht="30" customHeight="1" x14ac:dyDescent="0.2">
      <c r="B89" s="131"/>
      <c r="C89" s="135"/>
      <c r="D89" s="132"/>
      <c r="E89" s="132"/>
      <c r="F89" s="132"/>
      <c r="G89" s="132"/>
      <c r="H89" s="132"/>
      <c r="I89" s="132"/>
      <c r="J89" s="132"/>
      <c r="K89" s="132"/>
      <c r="L89" s="132"/>
      <c r="M89" s="132"/>
      <c r="N89" s="132"/>
      <c r="O89" s="132"/>
      <c r="P89" s="132"/>
      <c r="Q89" s="132"/>
      <c r="R89" s="136"/>
      <c r="S89" s="132"/>
      <c r="T89" s="132"/>
      <c r="U89" s="135"/>
      <c r="V89" s="132"/>
      <c r="W89" s="132"/>
      <c r="X89" s="132"/>
      <c r="Y89" s="132"/>
    </row>
    <row r="90" spans="2:25" s="96" customFormat="1" ht="30" customHeight="1" x14ac:dyDescent="0.2">
      <c r="B90" s="131"/>
      <c r="C90" s="135"/>
      <c r="D90" s="132"/>
      <c r="E90" s="132"/>
      <c r="F90" s="132"/>
      <c r="G90" s="132"/>
      <c r="H90" s="132"/>
      <c r="I90" s="132"/>
      <c r="J90" s="132"/>
      <c r="K90" s="132"/>
      <c r="L90" s="132"/>
      <c r="M90" s="132"/>
      <c r="N90" s="132"/>
      <c r="O90" s="132"/>
      <c r="P90" s="132"/>
      <c r="Q90" s="132"/>
      <c r="R90" s="136"/>
      <c r="S90" s="132"/>
      <c r="T90" s="132"/>
      <c r="U90" s="135"/>
      <c r="V90" s="132"/>
      <c r="W90" s="132"/>
      <c r="X90" s="132"/>
      <c r="Y90" s="132"/>
    </row>
    <row r="91" spans="2:25" s="96" customFormat="1" ht="30" customHeight="1" x14ac:dyDescent="0.2">
      <c r="B91" s="131"/>
      <c r="C91" s="135"/>
      <c r="D91" s="132"/>
      <c r="E91" s="132"/>
      <c r="F91" s="132"/>
      <c r="G91" s="132"/>
      <c r="H91" s="132"/>
      <c r="I91" s="132"/>
      <c r="J91" s="132"/>
      <c r="K91" s="132"/>
      <c r="L91" s="132"/>
      <c r="M91" s="132"/>
      <c r="N91" s="132"/>
      <c r="O91" s="132"/>
      <c r="P91" s="132"/>
      <c r="Q91" s="132"/>
      <c r="R91" s="136"/>
      <c r="S91" s="132"/>
      <c r="T91" s="132"/>
      <c r="U91" s="135"/>
      <c r="V91" s="132"/>
      <c r="W91" s="132"/>
      <c r="X91" s="132"/>
      <c r="Y91" s="132"/>
    </row>
    <row r="92" spans="2:25" s="96" customFormat="1" ht="30" customHeight="1" x14ac:dyDescent="0.2">
      <c r="B92" s="131"/>
      <c r="C92" s="135"/>
      <c r="D92" s="132"/>
      <c r="E92" s="132"/>
      <c r="F92" s="132"/>
      <c r="G92" s="132"/>
      <c r="H92" s="132"/>
      <c r="I92" s="132"/>
      <c r="J92" s="132"/>
      <c r="K92" s="132"/>
      <c r="L92" s="132"/>
      <c r="M92" s="132"/>
      <c r="N92" s="132"/>
      <c r="O92" s="132"/>
      <c r="P92" s="132"/>
      <c r="Q92" s="132"/>
      <c r="R92" s="136"/>
      <c r="S92" s="132"/>
      <c r="T92" s="132"/>
      <c r="U92" s="135"/>
      <c r="V92" s="132"/>
      <c r="W92" s="132"/>
      <c r="X92" s="132"/>
      <c r="Y92" s="132"/>
    </row>
    <row r="93" spans="2:25" s="96" customFormat="1" ht="30" customHeight="1" x14ac:dyDescent="0.2">
      <c r="B93" s="131"/>
      <c r="C93" s="135"/>
      <c r="D93" s="132"/>
      <c r="E93" s="132"/>
      <c r="F93" s="132"/>
      <c r="G93" s="132"/>
      <c r="H93" s="132"/>
      <c r="I93" s="132"/>
      <c r="J93" s="132"/>
      <c r="K93" s="132"/>
      <c r="L93" s="132"/>
      <c r="M93" s="132"/>
      <c r="N93" s="132"/>
      <c r="O93" s="132"/>
      <c r="P93" s="132"/>
      <c r="Q93" s="132"/>
      <c r="R93" s="136"/>
      <c r="S93" s="132"/>
      <c r="T93" s="132"/>
      <c r="U93" s="135"/>
      <c r="V93" s="132"/>
      <c r="W93" s="132"/>
      <c r="X93" s="132"/>
      <c r="Y93" s="132"/>
    </row>
    <row r="94" spans="2:25" s="96" customFormat="1" ht="30" customHeight="1" x14ac:dyDescent="0.2">
      <c r="B94" s="131"/>
      <c r="C94" s="135"/>
      <c r="D94" s="132"/>
      <c r="E94" s="132"/>
      <c r="F94" s="132"/>
      <c r="G94" s="132"/>
      <c r="H94" s="132"/>
      <c r="I94" s="132"/>
      <c r="J94" s="132"/>
      <c r="K94" s="132"/>
      <c r="L94" s="132"/>
      <c r="M94" s="132"/>
      <c r="N94" s="132"/>
      <c r="O94" s="132"/>
      <c r="P94" s="132"/>
      <c r="Q94" s="132"/>
      <c r="R94" s="136"/>
      <c r="S94" s="132"/>
      <c r="T94" s="132"/>
      <c r="U94" s="135"/>
      <c r="V94" s="132"/>
      <c r="W94" s="132"/>
      <c r="X94" s="132"/>
      <c r="Y94" s="132"/>
    </row>
    <row r="95" spans="2:25" s="96" customFormat="1" ht="30" customHeight="1" x14ac:dyDescent="0.2">
      <c r="B95" s="131"/>
      <c r="C95" s="135"/>
      <c r="D95" s="132"/>
      <c r="E95" s="132"/>
      <c r="F95" s="132"/>
      <c r="G95" s="132"/>
      <c r="H95" s="132"/>
      <c r="I95" s="132"/>
      <c r="J95" s="132"/>
      <c r="K95" s="132"/>
      <c r="L95" s="132"/>
      <c r="M95" s="132"/>
      <c r="N95" s="132"/>
      <c r="O95" s="132"/>
      <c r="P95" s="132"/>
      <c r="Q95" s="132"/>
      <c r="R95" s="136"/>
      <c r="S95" s="132"/>
      <c r="T95" s="132"/>
      <c r="U95" s="135"/>
      <c r="V95" s="132"/>
      <c r="W95" s="132"/>
      <c r="X95" s="132"/>
      <c r="Y95" s="132"/>
    </row>
    <row r="96" spans="2:25" s="96" customFormat="1" ht="30" customHeight="1" x14ac:dyDescent="0.2">
      <c r="B96" s="131"/>
      <c r="C96" s="135"/>
      <c r="D96" s="132"/>
      <c r="E96" s="132"/>
      <c r="F96" s="132"/>
      <c r="G96" s="132"/>
      <c r="H96" s="132"/>
      <c r="I96" s="132"/>
      <c r="J96" s="132"/>
      <c r="K96" s="132"/>
      <c r="L96" s="132"/>
      <c r="M96" s="132"/>
      <c r="N96" s="132"/>
      <c r="O96" s="132"/>
      <c r="P96" s="132"/>
      <c r="Q96" s="132"/>
      <c r="R96" s="136"/>
      <c r="S96" s="132"/>
      <c r="T96" s="132"/>
      <c r="U96" s="135"/>
      <c r="V96" s="132"/>
      <c r="W96" s="132"/>
      <c r="X96" s="132"/>
      <c r="Y96" s="132"/>
    </row>
    <row r="97" spans="2:25" s="96" customFormat="1" ht="30" customHeight="1" x14ac:dyDescent="0.2">
      <c r="B97" s="131"/>
      <c r="C97" s="135"/>
      <c r="D97" s="132"/>
      <c r="E97" s="132"/>
      <c r="F97" s="132"/>
      <c r="G97" s="132"/>
      <c r="H97" s="132"/>
      <c r="I97" s="132"/>
      <c r="J97" s="132"/>
      <c r="K97" s="132"/>
      <c r="L97" s="132"/>
      <c r="M97" s="132"/>
      <c r="N97" s="132"/>
      <c r="O97" s="132"/>
      <c r="P97" s="132"/>
      <c r="Q97" s="132"/>
      <c r="R97" s="136"/>
      <c r="S97" s="132"/>
      <c r="T97" s="132"/>
      <c r="U97" s="135"/>
      <c r="V97" s="132"/>
      <c r="W97" s="132"/>
      <c r="X97" s="132"/>
      <c r="Y97" s="132"/>
    </row>
    <row r="98" spans="2:25" s="96" customFormat="1" ht="30" customHeight="1" x14ac:dyDescent="0.2">
      <c r="B98" s="131"/>
      <c r="C98" s="135"/>
      <c r="D98" s="132"/>
      <c r="E98" s="132"/>
      <c r="F98" s="132"/>
      <c r="G98" s="132"/>
      <c r="H98" s="132"/>
      <c r="I98" s="132"/>
      <c r="J98" s="132"/>
      <c r="K98" s="132"/>
      <c r="L98" s="132"/>
      <c r="M98" s="132"/>
      <c r="N98" s="132"/>
      <c r="O98" s="132"/>
      <c r="P98" s="132"/>
      <c r="Q98" s="132"/>
      <c r="R98" s="136"/>
      <c r="S98" s="132"/>
      <c r="T98" s="132"/>
      <c r="U98" s="135"/>
      <c r="V98" s="132"/>
      <c r="W98" s="132"/>
      <c r="X98" s="132"/>
      <c r="Y98" s="132"/>
    </row>
    <row r="99" spans="2:25" s="96" customFormat="1" ht="30" customHeight="1" x14ac:dyDescent="0.2">
      <c r="B99" s="131"/>
      <c r="C99" s="135"/>
      <c r="D99" s="132"/>
      <c r="E99" s="132"/>
      <c r="F99" s="132"/>
      <c r="G99" s="132"/>
      <c r="H99" s="132"/>
      <c r="I99" s="132"/>
      <c r="J99" s="132"/>
      <c r="K99" s="132"/>
      <c r="L99" s="132"/>
      <c r="M99" s="132"/>
      <c r="N99" s="132"/>
      <c r="O99" s="132"/>
      <c r="P99" s="132"/>
      <c r="Q99" s="132"/>
      <c r="R99" s="136"/>
      <c r="S99" s="132"/>
      <c r="T99" s="132"/>
      <c r="U99" s="135"/>
      <c r="V99" s="132"/>
      <c r="W99" s="132"/>
      <c r="X99" s="132"/>
      <c r="Y99" s="132"/>
    </row>
    <row r="100" spans="2:25" s="96" customFormat="1" ht="30" customHeight="1" x14ac:dyDescent="0.2">
      <c r="B100" s="131"/>
      <c r="C100" s="135"/>
      <c r="D100" s="132"/>
      <c r="E100" s="132"/>
      <c r="F100" s="132"/>
      <c r="G100" s="132"/>
      <c r="H100" s="132"/>
      <c r="I100" s="132"/>
      <c r="J100" s="132"/>
      <c r="K100" s="132"/>
      <c r="L100" s="132"/>
      <c r="M100" s="132"/>
      <c r="N100" s="132"/>
      <c r="O100" s="132"/>
      <c r="P100" s="132"/>
      <c r="Q100" s="132"/>
      <c r="R100" s="136"/>
      <c r="S100" s="132"/>
      <c r="T100" s="132"/>
      <c r="U100" s="135"/>
      <c r="V100" s="132"/>
      <c r="W100" s="132"/>
      <c r="X100" s="132"/>
      <c r="Y100" s="132"/>
    </row>
    <row r="101" spans="2:25" s="96" customFormat="1" ht="30" customHeight="1" x14ac:dyDescent="0.2">
      <c r="B101" s="131"/>
      <c r="C101" s="135"/>
      <c r="D101" s="132"/>
      <c r="E101" s="132"/>
      <c r="F101" s="132"/>
      <c r="G101" s="132"/>
      <c r="H101" s="132"/>
      <c r="I101" s="132"/>
      <c r="J101" s="132"/>
      <c r="K101" s="132"/>
      <c r="L101" s="132"/>
      <c r="M101" s="132"/>
      <c r="N101" s="132"/>
      <c r="O101" s="132"/>
      <c r="P101" s="132"/>
      <c r="Q101" s="132"/>
      <c r="R101" s="136"/>
      <c r="S101" s="132"/>
      <c r="T101" s="132"/>
      <c r="U101" s="135"/>
      <c r="V101" s="132"/>
      <c r="W101" s="132"/>
      <c r="X101" s="132"/>
      <c r="Y101" s="132"/>
    </row>
    <row r="102" spans="2:25" s="96" customFormat="1" ht="30" customHeight="1" x14ac:dyDescent="0.2">
      <c r="B102" s="131"/>
      <c r="C102" s="135"/>
      <c r="D102" s="132"/>
      <c r="E102" s="132"/>
      <c r="F102" s="132"/>
      <c r="G102" s="132"/>
      <c r="H102" s="132"/>
      <c r="I102" s="132"/>
      <c r="J102" s="132"/>
      <c r="K102" s="132"/>
      <c r="L102" s="132"/>
      <c r="M102" s="132"/>
      <c r="N102" s="132"/>
      <c r="O102" s="132"/>
      <c r="P102" s="132"/>
      <c r="Q102" s="132"/>
      <c r="R102" s="136"/>
      <c r="S102" s="132"/>
      <c r="T102" s="132"/>
      <c r="U102" s="135"/>
      <c r="V102" s="132"/>
      <c r="W102" s="132"/>
      <c r="X102" s="132"/>
      <c r="Y102" s="132"/>
    </row>
    <row r="103" spans="2:25" s="96" customFormat="1" ht="30" customHeight="1" x14ac:dyDescent="0.2">
      <c r="B103" s="131"/>
      <c r="C103" s="135"/>
      <c r="D103" s="132"/>
      <c r="E103" s="132"/>
      <c r="F103" s="132"/>
      <c r="G103" s="132"/>
      <c r="H103" s="132"/>
      <c r="I103" s="132"/>
      <c r="J103" s="132"/>
      <c r="K103" s="132"/>
      <c r="L103" s="132"/>
      <c r="M103" s="132"/>
      <c r="N103" s="132"/>
      <c r="O103" s="132"/>
      <c r="P103" s="132"/>
      <c r="Q103" s="132"/>
      <c r="R103" s="136"/>
      <c r="S103" s="132"/>
      <c r="T103" s="132"/>
      <c r="U103" s="135"/>
      <c r="V103" s="132"/>
      <c r="W103" s="132"/>
      <c r="X103" s="132"/>
      <c r="Y103" s="132"/>
    </row>
    <row r="104" spans="2:25" s="96" customFormat="1" ht="30" customHeight="1" x14ac:dyDescent="0.2">
      <c r="B104" s="131"/>
      <c r="C104" s="135"/>
      <c r="D104" s="132"/>
      <c r="E104" s="132"/>
      <c r="F104" s="132"/>
      <c r="G104" s="132"/>
      <c r="H104" s="132"/>
      <c r="I104" s="132"/>
      <c r="J104" s="132"/>
      <c r="K104" s="132"/>
      <c r="L104" s="132"/>
      <c r="M104" s="132"/>
      <c r="N104" s="132"/>
      <c r="O104" s="132"/>
      <c r="P104" s="132"/>
      <c r="Q104" s="132"/>
      <c r="R104" s="136"/>
      <c r="S104" s="132"/>
      <c r="T104" s="132"/>
      <c r="U104" s="135"/>
      <c r="V104" s="132"/>
      <c r="W104" s="132"/>
      <c r="X104" s="132"/>
      <c r="Y104" s="132"/>
    </row>
    <row r="105" spans="2:25" s="96" customFormat="1" ht="30" customHeight="1" x14ac:dyDescent="0.2">
      <c r="B105" s="131"/>
      <c r="C105" s="135"/>
      <c r="D105" s="132"/>
      <c r="E105" s="132"/>
      <c r="F105" s="132"/>
      <c r="G105" s="132"/>
      <c r="H105" s="132"/>
      <c r="I105" s="132"/>
      <c r="J105" s="132"/>
      <c r="K105" s="132"/>
      <c r="L105" s="132"/>
      <c r="M105" s="132"/>
      <c r="N105" s="132"/>
      <c r="O105" s="132"/>
      <c r="P105" s="132"/>
      <c r="Q105" s="132"/>
      <c r="R105" s="136"/>
      <c r="S105" s="132"/>
      <c r="T105" s="132"/>
      <c r="U105" s="135"/>
      <c r="V105" s="132"/>
      <c r="W105" s="132"/>
      <c r="X105" s="132"/>
      <c r="Y105" s="132"/>
    </row>
    <row r="106" spans="2:25" s="96" customFormat="1" ht="30" customHeight="1" x14ac:dyDescent="0.2">
      <c r="B106" s="131"/>
      <c r="C106" s="135"/>
      <c r="D106" s="132"/>
      <c r="E106" s="132"/>
      <c r="F106" s="132"/>
      <c r="G106" s="132"/>
      <c r="H106" s="132"/>
      <c r="I106" s="132"/>
      <c r="J106" s="132"/>
      <c r="K106" s="132"/>
      <c r="L106" s="132"/>
      <c r="M106" s="132"/>
      <c r="N106" s="132"/>
      <c r="O106" s="132"/>
      <c r="P106" s="132"/>
      <c r="Q106" s="132"/>
      <c r="R106" s="136"/>
      <c r="S106" s="132"/>
      <c r="T106" s="132"/>
      <c r="U106" s="135"/>
      <c r="V106" s="132"/>
      <c r="W106" s="132"/>
      <c r="X106" s="132"/>
      <c r="Y106" s="132"/>
    </row>
    <row r="107" spans="2:25" s="96" customFormat="1" ht="30" customHeight="1" x14ac:dyDescent="0.2">
      <c r="B107" s="131"/>
      <c r="C107" s="135"/>
      <c r="D107" s="132"/>
      <c r="E107" s="132"/>
      <c r="F107" s="132"/>
      <c r="G107" s="132"/>
      <c r="H107" s="132"/>
      <c r="I107" s="132"/>
      <c r="J107" s="132"/>
      <c r="K107" s="132"/>
      <c r="L107" s="132"/>
      <c r="M107" s="132"/>
      <c r="N107" s="132"/>
      <c r="O107" s="132"/>
      <c r="P107" s="132"/>
      <c r="Q107" s="132"/>
      <c r="R107" s="136"/>
      <c r="S107" s="132"/>
      <c r="T107" s="132"/>
      <c r="U107" s="135"/>
      <c r="V107" s="132"/>
      <c r="W107" s="132"/>
      <c r="X107" s="132"/>
      <c r="Y107" s="132"/>
    </row>
    <row r="108" spans="2:25" s="96" customFormat="1" ht="30" customHeight="1" x14ac:dyDescent="0.2">
      <c r="B108" s="131"/>
      <c r="C108" s="135"/>
      <c r="D108" s="132"/>
      <c r="E108" s="132"/>
      <c r="F108" s="132"/>
      <c r="G108" s="132"/>
      <c r="H108" s="132"/>
      <c r="I108" s="132"/>
      <c r="J108" s="132"/>
      <c r="K108" s="132"/>
      <c r="L108" s="132"/>
      <c r="M108" s="132"/>
      <c r="N108" s="132"/>
      <c r="O108" s="132"/>
      <c r="P108" s="132"/>
      <c r="Q108" s="132"/>
      <c r="R108" s="136"/>
      <c r="S108" s="132"/>
      <c r="T108" s="132"/>
      <c r="U108" s="135"/>
      <c r="V108" s="132"/>
      <c r="W108" s="132"/>
      <c r="X108" s="132"/>
      <c r="Y108" s="132"/>
    </row>
    <row r="109" spans="2:25" s="96" customFormat="1" ht="30" customHeight="1" x14ac:dyDescent="0.2">
      <c r="B109" s="131"/>
      <c r="C109" s="135"/>
      <c r="D109" s="132"/>
      <c r="E109" s="132"/>
      <c r="F109" s="132"/>
      <c r="G109" s="132"/>
      <c r="H109" s="132"/>
      <c r="I109" s="132"/>
      <c r="J109" s="132"/>
      <c r="K109" s="132"/>
      <c r="L109" s="132"/>
      <c r="M109" s="132"/>
      <c r="N109" s="132"/>
      <c r="O109" s="132"/>
      <c r="P109" s="132"/>
      <c r="Q109" s="132"/>
      <c r="R109" s="136"/>
      <c r="S109" s="132"/>
      <c r="T109" s="132"/>
      <c r="U109" s="135"/>
      <c r="V109" s="132"/>
      <c r="W109" s="132"/>
      <c r="X109" s="132"/>
      <c r="Y109" s="132"/>
    </row>
    <row r="110" spans="2:25" s="96" customFormat="1" ht="30" customHeight="1" x14ac:dyDescent="0.2">
      <c r="B110" s="131"/>
      <c r="C110" s="108"/>
      <c r="D110" s="132"/>
      <c r="E110" s="132"/>
      <c r="F110" s="132"/>
      <c r="G110" s="132"/>
      <c r="H110" s="132"/>
      <c r="I110" s="132"/>
      <c r="J110" s="132"/>
      <c r="K110" s="132"/>
      <c r="L110" s="132"/>
      <c r="M110" s="132"/>
      <c r="N110" s="132"/>
      <c r="O110" s="132"/>
      <c r="P110" s="132"/>
      <c r="Q110" s="133"/>
      <c r="R110" s="134"/>
      <c r="S110" s="132"/>
      <c r="T110" s="132"/>
      <c r="U110" s="135"/>
      <c r="V110" s="132"/>
      <c r="W110" s="132"/>
      <c r="X110" s="132"/>
      <c r="Y110" s="132"/>
    </row>
    <row r="111" spans="2:25" s="96" customFormat="1" ht="30" customHeight="1" x14ac:dyDescent="0.2">
      <c r="B111" s="131"/>
      <c r="C111" s="108"/>
      <c r="D111" s="132"/>
      <c r="E111" s="132"/>
      <c r="F111" s="132"/>
      <c r="G111" s="132"/>
      <c r="H111" s="132"/>
      <c r="I111" s="132"/>
      <c r="J111" s="132"/>
      <c r="K111" s="132"/>
      <c r="L111" s="132"/>
      <c r="M111" s="132"/>
      <c r="N111" s="132"/>
      <c r="O111" s="132"/>
      <c r="P111" s="132"/>
      <c r="Q111" s="133"/>
      <c r="R111" s="134"/>
      <c r="S111" s="132"/>
      <c r="T111" s="132"/>
      <c r="U111" s="135"/>
      <c r="V111" s="132"/>
      <c r="W111" s="132"/>
      <c r="X111" s="132"/>
      <c r="Y111" s="132"/>
    </row>
    <row r="112" spans="2:25" s="96" customFormat="1" ht="30" customHeight="1" x14ac:dyDescent="0.2">
      <c r="B112" s="131"/>
      <c r="C112" s="108"/>
      <c r="D112" s="132"/>
      <c r="E112" s="132"/>
      <c r="F112" s="132"/>
      <c r="G112" s="132"/>
      <c r="H112" s="132"/>
      <c r="I112" s="132"/>
      <c r="J112" s="132"/>
      <c r="K112" s="132"/>
      <c r="L112" s="132"/>
      <c r="M112" s="132"/>
      <c r="N112" s="132"/>
      <c r="O112" s="132"/>
      <c r="P112" s="132"/>
      <c r="Q112" s="133"/>
      <c r="R112" s="134"/>
      <c r="S112" s="132"/>
      <c r="T112" s="132"/>
      <c r="U112" s="135"/>
      <c r="V112" s="132"/>
      <c r="W112" s="132"/>
      <c r="X112" s="132"/>
      <c r="Y112" s="132"/>
    </row>
    <row r="113" spans="2:25" s="96" customFormat="1" ht="30" customHeight="1" x14ac:dyDescent="0.2">
      <c r="B113" s="131"/>
      <c r="C113" s="108"/>
      <c r="D113" s="132"/>
      <c r="E113" s="132"/>
      <c r="F113" s="132"/>
      <c r="G113" s="132"/>
      <c r="H113" s="132"/>
      <c r="I113" s="132"/>
      <c r="J113" s="132"/>
      <c r="K113" s="132"/>
      <c r="L113" s="132"/>
      <c r="M113" s="132"/>
      <c r="N113" s="132"/>
      <c r="O113" s="132"/>
      <c r="P113" s="132"/>
      <c r="Q113" s="133"/>
      <c r="R113" s="134"/>
      <c r="S113" s="132"/>
      <c r="T113" s="132"/>
      <c r="U113" s="135"/>
      <c r="V113" s="132"/>
      <c r="W113" s="132"/>
      <c r="X113" s="132"/>
      <c r="Y113" s="132"/>
    </row>
    <row r="114" spans="2:25" s="146" customFormat="1" ht="30" customHeight="1" x14ac:dyDescent="0.2">
      <c r="B114" s="131"/>
      <c r="C114" s="108"/>
      <c r="D114" s="132"/>
      <c r="E114" s="132"/>
      <c r="F114" s="132"/>
      <c r="G114" s="132"/>
      <c r="H114" s="132"/>
      <c r="I114" s="132"/>
      <c r="J114" s="132"/>
      <c r="K114" s="132"/>
      <c r="L114" s="132"/>
      <c r="M114" s="132"/>
      <c r="N114" s="132"/>
      <c r="O114" s="132"/>
      <c r="P114" s="132"/>
      <c r="Q114" s="133"/>
      <c r="R114" s="134"/>
      <c r="S114" s="132"/>
      <c r="T114" s="132"/>
      <c r="U114" s="135"/>
      <c r="V114" s="145"/>
      <c r="W114" s="145"/>
      <c r="X114" s="145"/>
      <c r="Y114" s="145"/>
    </row>
    <row r="115" spans="2:25" s="146" customFormat="1" ht="30" customHeight="1" x14ac:dyDescent="0.2">
      <c r="B115" s="131"/>
      <c r="C115" s="108"/>
      <c r="D115" s="132"/>
      <c r="E115" s="132"/>
      <c r="F115" s="132"/>
      <c r="G115" s="132"/>
      <c r="H115" s="132"/>
      <c r="I115" s="132"/>
      <c r="J115" s="132"/>
      <c r="K115" s="132"/>
      <c r="L115" s="132"/>
      <c r="M115" s="132"/>
      <c r="N115" s="132"/>
      <c r="O115" s="132"/>
      <c r="P115" s="132"/>
      <c r="Q115" s="133"/>
      <c r="R115" s="134"/>
      <c r="S115" s="132"/>
      <c r="T115" s="132"/>
      <c r="U115" s="135"/>
      <c r="V115" s="145"/>
      <c r="W115" s="145"/>
      <c r="X115" s="145"/>
      <c r="Y115" s="145"/>
    </row>
    <row r="116" spans="2:25" s="146" customFormat="1" ht="30" customHeight="1" x14ac:dyDescent="0.2">
      <c r="B116" s="131"/>
      <c r="C116" s="135"/>
      <c r="D116" s="132"/>
      <c r="E116" s="132"/>
      <c r="F116" s="132"/>
      <c r="G116" s="132"/>
      <c r="H116" s="132"/>
      <c r="I116" s="132"/>
      <c r="J116" s="132"/>
      <c r="K116" s="132"/>
      <c r="L116" s="132"/>
      <c r="M116" s="132"/>
      <c r="N116" s="132"/>
      <c r="O116" s="132"/>
      <c r="P116" s="132"/>
      <c r="Q116" s="137"/>
      <c r="R116" s="134"/>
      <c r="S116" s="132"/>
      <c r="T116" s="132"/>
      <c r="U116" s="135"/>
      <c r="V116" s="145"/>
      <c r="W116" s="145"/>
      <c r="X116" s="145"/>
      <c r="Y116" s="145"/>
    </row>
    <row r="117" spans="2:25" s="146" customFormat="1" ht="30" customHeight="1" x14ac:dyDescent="0.2">
      <c r="B117" s="131"/>
      <c r="C117" s="135"/>
      <c r="D117" s="132"/>
      <c r="E117" s="132"/>
      <c r="F117" s="132"/>
      <c r="G117" s="132"/>
      <c r="H117" s="132"/>
      <c r="I117" s="132"/>
      <c r="J117" s="132"/>
      <c r="K117" s="132"/>
      <c r="L117" s="132"/>
      <c r="M117" s="132"/>
      <c r="N117" s="132"/>
      <c r="O117" s="132"/>
      <c r="P117" s="132"/>
      <c r="Q117" s="137"/>
      <c r="R117" s="134"/>
      <c r="S117" s="132"/>
      <c r="T117" s="132"/>
      <c r="U117" s="135"/>
      <c r="V117" s="145"/>
      <c r="W117" s="145"/>
      <c r="X117" s="145"/>
      <c r="Y117" s="145"/>
    </row>
  </sheetData>
  <mergeCells count="5">
    <mergeCell ref="B2:B3"/>
    <mergeCell ref="C2:R2"/>
    <mergeCell ref="S2:U7"/>
    <mergeCell ref="C3:R3"/>
    <mergeCell ref="B4:C4"/>
  </mergeCells>
  <hyperlinks>
    <hyperlink ref="C2" location="Samf3" display="← Till sammanställningen" xr:uid="{B5BA25B3-7AF5-4BE4-88D5-4AD051CC4542}"/>
    <hyperlink ref="C1" location="Översikt!A1" display="← Till Översikt" xr:uid="{8BE1424A-DD23-4D37-BB40-EEFDE9F2FDF6}"/>
    <hyperlink ref="C2:R2" location="Samf3" display="Tidsuppskattning" xr:uid="{3A4EE761-0B23-4089-8F0C-C30F84B8B8D4}"/>
  </hyperlinks>
  <pageMargins left="0.25" right="0.25" top="0.75" bottom="0.75" header="0.3" footer="0.3"/>
  <pageSetup paperSize="9" scale="77" fitToWidth="0" orientation="landscape" r:id="rId1"/>
  <ignoredErrors>
    <ignoredError sqref="Q5:Q7"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1A251-68E5-4374-B2A0-8B461990FD8B}">
  <sheetPr codeName="Sheet8">
    <tabColor theme="4" tint="0.59999389629810485"/>
  </sheetPr>
  <dimension ref="B1:Y126"/>
  <sheetViews>
    <sheetView showGridLines="0" zoomScaleNormal="100" workbookViewId="0">
      <pane ySplit="4" topLeftCell="A5" activePane="bottomLeft" state="frozen"/>
      <selection pane="bottomLeft" activeCell="A5" sqref="A5"/>
    </sheetView>
  </sheetViews>
  <sheetFormatPr defaultRowHeight="30" customHeight="1" x14ac:dyDescent="0.2"/>
  <cols>
    <col min="1" max="1" width="3" style="95" customWidth="1"/>
    <col min="2" max="2" width="6.85546875" style="131" customWidth="1"/>
    <col min="3" max="3" width="54.42578125" style="135" customWidth="1"/>
    <col min="4" max="4" width="54.42578125" style="132" customWidth="1"/>
    <col min="5" max="5" width="15.5703125" style="145" customWidth="1"/>
    <col min="6" max="6" width="12.140625" style="1" customWidth="1"/>
    <col min="7" max="7" width="25.85546875" style="1" customWidth="1"/>
    <col min="8" max="18" width="12.140625" style="1" customWidth="1"/>
    <col min="19" max="25" width="10" style="1" customWidth="1"/>
    <col min="26" max="256" width="9.140625" style="95"/>
    <col min="257" max="257" width="3" style="95" customWidth="1"/>
    <col min="258" max="258" width="6.85546875" style="95" customWidth="1"/>
    <col min="259" max="260" width="54.42578125" style="95" customWidth="1"/>
    <col min="261" max="261" width="15.5703125" style="95" customWidth="1"/>
    <col min="262" max="262" width="12.140625" style="95" customWidth="1"/>
    <col min="263" max="263" width="25.85546875" style="95" customWidth="1"/>
    <col min="264" max="274" width="12.140625" style="95" customWidth="1"/>
    <col min="275" max="281" width="10" style="95" customWidth="1"/>
    <col min="282" max="512" width="9.140625" style="95"/>
    <col min="513" max="513" width="3" style="95" customWidth="1"/>
    <col min="514" max="514" width="6.85546875" style="95" customWidth="1"/>
    <col min="515" max="516" width="54.42578125" style="95" customWidth="1"/>
    <col min="517" max="517" width="15.5703125" style="95" customWidth="1"/>
    <col min="518" max="518" width="12.140625" style="95" customWidth="1"/>
    <col min="519" max="519" width="25.85546875" style="95" customWidth="1"/>
    <col min="520" max="530" width="12.140625" style="95" customWidth="1"/>
    <col min="531" max="537" width="10" style="95" customWidth="1"/>
    <col min="538" max="768" width="9.140625" style="95"/>
    <col min="769" max="769" width="3" style="95" customWidth="1"/>
    <col min="770" max="770" width="6.85546875" style="95" customWidth="1"/>
    <col min="771" max="772" width="54.42578125" style="95" customWidth="1"/>
    <col min="773" max="773" width="15.5703125" style="95" customWidth="1"/>
    <col min="774" max="774" width="12.140625" style="95" customWidth="1"/>
    <col min="775" max="775" width="25.85546875" style="95" customWidth="1"/>
    <col min="776" max="786" width="12.140625" style="95" customWidth="1"/>
    <col min="787" max="793" width="10" style="95" customWidth="1"/>
    <col min="794" max="1024" width="9.140625" style="95"/>
    <col min="1025" max="1025" width="3" style="95" customWidth="1"/>
    <col min="1026" max="1026" width="6.85546875" style="95" customWidth="1"/>
    <col min="1027" max="1028" width="54.42578125" style="95" customWidth="1"/>
    <col min="1029" max="1029" width="15.5703125" style="95" customWidth="1"/>
    <col min="1030" max="1030" width="12.140625" style="95" customWidth="1"/>
    <col min="1031" max="1031" width="25.85546875" style="95" customWidth="1"/>
    <col min="1032" max="1042" width="12.140625" style="95" customWidth="1"/>
    <col min="1043" max="1049" width="10" style="95" customWidth="1"/>
    <col min="1050" max="1280" width="9.140625" style="95"/>
    <col min="1281" max="1281" width="3" style="95" customWidth="1"/>
    <col min="1282" max="1282" width="6.85546875" style="95" customWidth="1"/>
    <col min="1283" max="1284" width="54.42578125" style="95" customWidth="1"/>
    <col min="1285" max="1285" width="15.5703125" style="95" customWidth="1"/>
    <col min="1286" max="1286" width="12.140625" style="95" customWidth="1"/>
    <col min="1287" max="1287" width="25.85546875" style="95" customWidth="1"/>
    <col min="1288" max="1298" width="12.140625" style="95" customWidth="1"/>
    <col min="1299" max="1305" width="10" style="95" customWidth="1"/>
    <col min="1306" max="1536" width="9.140625" style="95"/>
    <col min="1537" max="1537" width="3" style="95" customWidth="1"/>
    <col min="1538" max="1538" width="6.85546875" style="95" customWidth="1"/>
    <col min="1539" max="1540" width="54.42578125" style="95" customWidth="1"/>
    <col min="1541" max="1541" width="15.5703125" style="95" customWidth="1"/>
    <col min="1542" max="1542" width="12.140625" style="95" customWidth="1"/>
    <col min="1543" max="1543" width="25.85546875" style="95" customWidth="1"/>
    <col min="1544" max="1554" width="12.140625" style="95" customWidth="1"/>
    <col min="1555" max="1561" width="10" style="95" customWidth="1"/>
    <col min="1562" max="1792" width="9.140625" style="95"/>
    <col min="1793" max="1793" width="3" style="95" customWidth="1"/>
    <col min="1794" max="1794" width="6.85546875" style="95" customWidth="1"/>
    <col min="1795" max="1796" width="54.42578125" style="95" customWidth="1"/>
    <col min="1797" max="1797" width="15.5703125" style="95" customWidth="1"/>
    <col min="1798" max="1798" width="12.140625" style="95" customWidth="1"/>
    <col min="1799" max="1799" width="25.85546875" style="95" customWidth="1"/>
    <col min="1800" max="1810" width="12.140625" style="95" customWidth="1"/>
    <col min="1811" max="1817" width="10" style="95" customWidth="1"/>
    <col min="1818" max="2048" width="9.140625" style="95"/>
    <col min="2049" max="2049" width="3" style="95" customWidth="1"/>
    <col min="2050" max="2050" width="6.85546875" style="95" customWidth="1"/>
    <col min="2051" max="2052" width="54.42578125" style="95" customWidth="1"/>
    <col min="2053" max="2053" width="15.5703125" style="95" customWidth="1"/>
    <col min="2054" max="2054" width="12.140625" style="95" customWidth="1"/>
    <col min="2055" max="2055" width="25.85546875" style="95" customWidth="1"/>
    <col min="2056" max="2066" width="12.140625" style="95" customWidth="1"/>
    <col min="2067" max="2073" width="10" style="95" customWidth="1"/>
    <col min="2074" max="2304" width="9.140625" style="95"/>
    <col min="2305" max="2305" width="3" style="95" customWidth="1"/>
    <col min="2306" max="2306" width="6.85546875" style="95" customWidth="1"/>
    <col min="2307" max="2308" width="54.42578125" style="95" customWidth="1"/>
    <col min="2309" max="2309" width="15.5703125" style="95" customWidth="1"/>
    <col min="2310" max="2310" width="12.140625" style="95" customWidth="1"/>
    <col min="2311" max="2311" width="25.85546875" style="95" customWidth="1"/>
    <col min="2312" max="2322" width="12.140625" style="95" customWidth="1"/>
    <col min="2323" max="2329" width="10" style="95" customWidth="1"/>
    <col min="2330" max="2560" width="9.140625" style="95"/>
    <col min="2561" max="2561" width="3" style="95" customWidth="1"/>
    <col min="2562" max="2562" width="6.85546875" style="95" customWidth="1"/>
    <col min="2563" max="2564" width="54.42578125" style="95" customWidth="1"/>
    <col min="2565" max="2565" width="15.5703125" style="95" customWidth="1"/>
    <col min="2566" max="2566" width="12.140625" style="95" customWidth="1"/>
    <col min="2567" max="2567" width="25.85546875" style="95" customWidth="1"/>
    <col min="2568" max="2578" width="12.140625" style="95" customWidth="1"/>
    <col min="2579" max="2585" width="10" style="95" customWidth="1"/>
    <col min="2586" max="2816" width="9.140625" style="95"/>
    <col min="2817" max="2817" width="3" style="95" customWidth="1"/>
    <col min="2818" max="2818" width="6.85546875" style="95" customWidth="1"/>
    <col min="2819" max="2820" width="54.42578125" style="95" customWidth="1"/>
    <col min="2821" max="2821" width="15.5703125" style="95" customWidth="1"/>
    <col min="2822" max="2822" width="12.140625" style="95" customWidth="1"/>
    <col min="2823" max="2823" width="25.85546875" style="95" customWidth="1"/>
    <col min="2824" max="2834" width="12.140625" style="95" customWidth="1"/>
    <col min="2835" max="2841" width="10" style="95" customWidth="1"/>
    <col min="2842" max="3072" width="9.140625" style="95"/>
    <col min="3073" max="3073" width="3" style="95" customWidth="1"/>
    <col min="3074" max="3074" width="6.85546875" style="95" customWidth="1"/>
    <col min="3075" max="3076" width="54.42578125" style="95" customWidth="1"/>
    <col min="3077" max="3077" width="15.5703125" style="95" customWidth="1"/>
    <col min="3078" max="3078" width="12.140625" style="95" customWidth="1"/>
    <col min="3079" max="3079" width="25.85546875" style="95" customWidth="1"/>
    <col min="3080" max="3090" width="12.140625" style="95" customWidth="1"/>
    <col min="3091" max="3097" width="10" style="95" customWidth="1"/>
    <col min="3098" max="3328" width="9.140625" style="95"/>
    <col min="3329" max="3329" width="3" style="95" customWidth="1"/>
    <col min="3330" max="3330" width="6.85546875" style="95" customWidth="1"/>
    <col min="3331" max="3332" width="54.42578125" style="95" customWidth="1"/>
    <col min="3333" max="3333" width="15.5703125" style="95" customWidth="1"/>
    <col min="3334" max="3334" width="12.140625" style="95" customWidth="1"/>
    <col min="3335" max="3335" width="25.85546875" style="95" customWidth="1"/>
    <col min="3336" max="3346" width="12.140625" style="95" customWidth="1"/>
    <col min="3347" max="3353" width="10" style="95" customWidth="1"/>
    <col min="3354" max="3584" width="9.140625" style="95"/>
    <col min="3585" max="3585" width="3" style="95" customWidth="1"/>
    <col min="3586" max="3586" width="6.85546875" style="95" customWidth="1"/>
    <col min="3587" max="3588" width="54.42578125" style="95" customWidth="1"/>
    <col min="3589" max="3589" width="15.5703125" style="95" customWidth="1"/>
    <col min="3590" max="3590" width="12.140625" style="95" customWidth="1"/>
    <col min="3591" max="3591" width="25.85546875" style="95" customWidth="1"/>
    <col min="3592" max="3602" width="12.140625" style="95" customWidth="1"/>
    <col min="3603" max="3609" width="10" style="95" customWidth="1"/>
    <col min="3610" max="3840" width="9.140625" style="95"/>
    <col min="3841" max="3841" width="3" style="95" customWidth="1"/>
    <col min="3842" max="3842" width="6.85546875" style="95" customWidth="1"/>
    <col min="3843" max="3844" width="54.42578125" style="95" customWidth="1"/>
    <col min="3845" max="3845" width="15.5703125" style="95" customWidth="1"/>
    <col min="3846" max="3846" width="12.140625" style="95" customWidth="1"/>
    <col min="3847" max="3847" width="25.85546875" style="95" customWidth="1"/>
    <col min="3848" max="3858" width="12.140625" style="95" customWidth="1"/>
    <col min="3859" max="3865" width="10" style="95" customWidth="1"/>
    <col min="3866" max="4096" width="9.140625" style="95"/>
    <col min="4097" max="4097" width="3" style="95" customWidth="1"/>
    <col min="4098" max="4098" width="6.85546875" style="95" customWidth="1"/>
    <col min="4099" max="4100" width="54.42578125" style="95" customWidth="1"/>
    <col min="4101" max="4101" width="15.5703125" style="95" customWidth="1"/>
    <col min="4102" max="4102" width="12.140625" style="95" customWidth="1"/>
    <col min="4103" max="4103" width="25.85546875" style="95" customWidth="1"/>
    <col min="4104" max="4114" width="12.140625" style="95" customWidth="1"/>
    <col min="4115" max="4121" width="10" style="95" customWidth="1"/>
    <col min="4122" max="4352" width="9.140625" style="95"/>
    <col min="4353" max="4353" width="3" style="95" customWidth="1"/>
    <col min="4354" max="4354" width="6.85546875" style="95" customWidth="1"/>
    <col min="4355" max="4356" width="54.42578125" style="95" customWidth="1"/>
    <col min="4357" max="4357" width="15.5703125" style="95" customWidth="1"/>
    <col min="4358" max="4358" width="12.140625" style="95" customWidth="1"/>
    <col min="4359" max="4359" width="25.85546875" style="95" customWidth="1"/>
    <col min="4360" max="4370" width="12.140625" style="95" customWidth="1"/>
    <col min="4371" max="4377" width="10" style="95" customWidth="1"/>
    <col min="4378" max="4608" width="9.140625" style="95"/>
    <col min="4609" max="4609" width="3" style="95" customWidth="1"/>
    <col min="4610" max="4610" width="6.85546875" style="95" customWidth="1"/>
    <col min="4611" max="4612" width="54.42578125" style="95" customWidth="1"/>
    <col min="4613" max="4613" width="15.5703125" style="95" customWidth="1"/>
    <col min="4614" max="4614" width="12.140625" style="95" customWidth="1"/>
    <col min="4615" max="4615" width="25.85546875" style="95" customWidth="1"/>
    <col min="4616" max="4626" width="12.140625" style="95" customWidth="1"/>
    <col min="4627" max="4633" width="10" style="95" customWidth="1"/>
    <col min="4634" max="4864" width="9.140625" style="95"/>
    <col min="4865" max="4865" width="3" style="95" customWidth="1"/>
    <col min="4866" max="4866" width="6.85546875" style="95" customWidth="1"/>
    <col min="4867" max="4868" width="54.42578125" style="95" customWidth="1"/>
    <col min="4869" max="4869" width="15.5703125" style="95" customWidth="1"/>
    <col min="4870" max="4870" width="12.140625" style="95" customWidth="1"/>
    <col min="4871" max="4871" width="25.85546875" style="95" customWidth="1"/>
    <col min="4872" max="4882" width="12.140625" style="95" customWidth="1"/>
    <col min="4883" max="4889" width="10" style="95" customWidth="1"/>
    <col min="4890" max="5120" width="9.140625" style="95"/>
    <col min="5121" max="5121" width="3" style="95" customWidth="1"/>
    <col min="5122" max="5122" width="6.85546875" style="95" customWidth="1"/>
    <col min="5123" max="5124" width="54.42578125" style="95" customWidth="1"/>
    <col min="5125" max="5125" width="15.5703125" style="95" customWidth="1"/>
    <col min="5126" max="5126" width="12.140625" style="95" customWidth="1"/>
    <col min="5127" max="5127" width="25.85546875" style="95" customWidth="1"/>
    <col min="5128" max="5138" width="12.140625" style="95" customWidth="1"/>
    <col min="5139" max="5145" width="10" style="95" customWidth="1"/>
    <col min="5146" max="5376" width="9.140625" style="95"/>
    <col min="5377" max="5377" width="3" style="95" customWidth="1"/>
    <col min="5378" max="5378" width="6.85546875" style="95" customWidth="1"/>
    <col min="5379" max="5380" width="54.42578125" style="95" customWidth="1"/>
    <col min="5381" max="5381" width="15.5703125" style="95" customWidth="1"/>
    <col min="5382" max="5382" width="12.140625" style="95" customWidth="1"/>
    <col min="5383" max="5383" width="25.85546875" style="95" customWidth="1"/>
    <col min="5384" max="5394" width="12.140625" style="95" customWidth="1"/>
    <col min="5395" max="5401" width="10" style="95" customWidth="1"/>
    <col min="5402" max="5632" width="9.140625" style="95"/>
    <col min="5633" max="5633" width="3" style="95" customWidth="1"/>
    <col min="5634" max="5634" width="6.85546875" style="95" customWidth="1"/>
    <col min="5635" max="5636" width="54.42578125" style="95" customWidth="1"/>
    <col min="5637" max="5637" width="15.5703125" style="95" customWidth="1"/>
    <col min="5638" max="5638" width="12.140625" style="95" customWidth="1"/>
    <col min="5639" max="5639" width="25.85546875" style="95" customWidth="1"/>
    <col min="5640" max="5650" width="12.140625" style="95" customWidth="1"/>
    <col min="5651" max="5657" width="10" style="95" customWidth="1"/>
    <col min="5658" max="5888" width="9.140625" style="95"/>
    <col min="5889" max="5889" width="3" style="95" customWidth="1"/>
    <col min="5890" max="5890" width="6.85546875" style="95" customWidth="1"/>
    <col min="5891" max="5892" width="54.42578125" style="95" customWidth="1"/>
    <col min="5893" max="5893" width="15.5703125" style="95" customWidth="1"/>
    <col min="5894" max="5894" width="12.140625" style="95" customWidth="1"/>
    <col min="5895" max="5895" width="25.85546875" style="95" customWidth="1"/>
    <col min="5896" max="5906" width="12.140625" style="95" customWidth="1"/>
    <col min="5907" max="5913" width="10" style="95" customWidth="1"/>
    <col min="5914" max="6144" width="9.140625" style="95"/>
    <col min="6145" max="6145" width="3" style="95" customWidth="1"/>
    <col min="6146" max="6146" width="6.85546875" style="95" customWidth="1"/>
    <col min="6147" max="6148" width="54.42578125" style="95" customWidth="1"/>
    <col min="6149" max="6149" width="15.5703125" style="95" customWidth="1"/>
    <col min="6150" max="6150" width="12.140625" style="95" customWidth="1"/>
    <col min="6151" max="6151" width="25.85546875" style="95" customWidth="1"/>
    <col min="6152" max="6162" width="12.140625" style="95" customWidth="1"/>
    <col min="6163" max="6169" width="10" style="95" customWidth="1"/>
    <col min="6170" max="6400" width="9.140625" style="95"/>
    <col min="6401" max="6401" width="3" style="95" customWidth="1"/>
    <col min="6402" max="6402" width="6.85546875" style="95" customWidth="1"/>
    <col min="6403" max="6404" width="54.42578125" style="95" customWidth="1"/>
    <col min="6405" max="6405" width="15.5703125" style="95" customWidth="1"/>
    <col min="6406" max="6406" width="12.140625" style="95" customWidth="1"/>
    <col min="6407" max="6407" width="25.85546875" style="95" customWidth="1"/>
    <col min="6408" max="6418" width="12.140625" style="95" customWidth="1"/>
    <col min="6419" max="6425" width="10" style="95" customWidth="1"/>
    <col min="6426" max="6656" width="9.140625" style="95"/>
    <col min="6657" max="6657" width="3" style="95" customWidth="1"/>
    <col min="6658" max="6658" width="6.85546875" style="95" customWidth="1"/>
    <col min="6659" max="6660" width="54.42578125" style="95" customWidth="1"/>
    <col min="6661" max="6661" width="15.5703125" style="95" customWidth="1"/>
    <col min="6662" max="6662" width="12.140625" style="95" customWidth="1"/>
    <col min="6663" max="6663" width="25.85546875" style="95" customWidth="1"/>
    <col min="6664" max="6674" width="12.140625" style="95" customWidth="1"/>
    <col min="6675" max="6681" width="10" style="95" customWidth="1"/>
    <col min="6682" max="6912" width="9.140625" style="95"/>
    <col min="6913" max="6913" width="3" style="95" customWidth="1"/>
    <col min="6914" max="6914" width="6.85546875" style="95" customWidth="1"/>
    <col min="6915" max="6916" width="54.42578125" style="95" customWidth="1"/>
    <col min="6917" max="6917" width="15.5703125" style="95" customWidth="1"/>
    <col min="6918" max="6918" width="12.140625" style="95" customWidth="1"/>
    <col min="6919" max="6919" width="25.85546875" style="95" customWidth="1"/>
    <col min="6920" max="6930" width="12.140625" style="95" customWidth="1"/>
    <col min="6931" max="6937" width="10" style="95" customWidth="1"/>
    <col min="6938" max="7168" width="9.140625" style="95"/>
    <col min="7169" max="7169" width="3" style="95" customWidth="1"/>
    <col min="7170" max="7170" width="6.85546875" style="95" customWidth="1"/>
    <col min="7171" max="7172" width="54.42578125" style="95" customWidth="1"/>
    <col min="7173" max="7173" width="15.5703125" style="95" customWidth="1"/>
    <col min="7174" max="7174" width="12.140625" style="95" customWidth="1"/>
    <col min="7175" max="7175" width="25.85546875" style="95" customWidth="1"/>
    <col min="7176" max="7186" width="12.140625" style="95" customWidth="1"/>
    <col min="7187" max="7193" width="10" style="95" customWidth="1"/>
    <col min="7194" max="7424" width="9.140625" style="95"/>
    <col min="7425" max="7425" width="3" style="95" customWidth="1"/>
    <col min="7426" max="7426" width="6.85546875" style="95" customWidth="1"/>
    <col min="7427" max="7428" width="54.42578125" style="95" customWidth="1"/>
    <col min="7429" max="7429" width="15.5703125" style="95" customWidth="1"/>
    <col min="7430" max="7430" width="12.140625" style="95" customWidth="1"/>
    <col min="7431" max="7431" width="25.85546875" style="95" customWidth="1"/>
    <col min="7432" max="7442" width="12.140625" style="95" customWidth="1"/>
    <col min="7443" max="7449" width="10" style="95" customWidth="1"/>
    <col min="7450" max="7680" width="9.140625" style="95"/>
    <col min="7681" max="7681" width="3" style="95" customWidth="1"/>
    <col min="7682" max="7682" width="6.85546875" style="95" customWidth="1"/>
    <col min="7683" max="7684" width="54.42578125" style="95" customWidth="1"/>
    <col min="7685" max="7685" width="15.5703125" style="95" customWidth="1"/>
    <col min="7686" max="7686" width="12.140625" style="95" customWidth="1"/>
    <col min="7687" max="7687" width="25.85546875" style="95" customWidth="1"/>
    <col min="7688" max="7698" width="12.140625" style="95" customWidth="1"/>
    <col min="7699" max="7705" width="10" style="95" customWidth="1"/>
    <col min="7706" max="7936" width="9.140625" style="95"/>
    <col min="7937" max="7937" width="3" style="95" customWidth="1"/>
    <col min="7938" max="7938" width="6.85546875" style="95" customWidth="1"/>
    <col min="7939" max="7940" width="54.42578125" style="95" customWidth="1"/>
    <col min="7941" max="7941" width="15.5703125" style="95" customWidth="1"/>
    <col min="7942" max="7942" width="12.140625" style="95" customWidth="1"/>
    <col min="7943" max="7943" width="25.85546875" style="95" customWidth="1"/>
    <col min="7944" max="7954" width="12.140625" style="95" customWidth="1"/>
    <col min="7955" max="7961" width="10" style="95" customWidth="1"/>
    <col min="7962" max="8192" width="9.140625" style="95"/>
    <col min="8193" max="8193" width="3" style="95" customWidth="1"/>
    <col min="8194" max="8194" width="6.85546875" style="95" customWidth="1"/>
    <col min="8195" max="8196" width="54.42578125" style="95" customWidth="1"/>
    <col min="8197" max="8197" width="15.5703125" style="95" customWidth="1"/>
    <col min="8198" max="8198" width="12.140625" style="95" customWidth="1"/>
    <col min="8199" max="8199" width="25.85546875" style="95" customWidth="1"/>
    <col min="8200" max="8210" width="12.140625" style="95" customWidth="1"/>
    <col min="8211" max="8217" width="10" style="95" customWidth="1"/>
    <col min="8218" max="8448" width="9.140625" style="95"/>
    <col min="8449" max="8449" width="3" style="95" customWidth="1"/>
    <col min="8450" max="8450" width="6.85546875" style="95" customWidth="1"/>
    <col min="8451" max="8452" width="54.42578125" style="95" customWidth="1"/>
    <col min="8453" max="8453" width="15.5703125" style="95" customWidth="1"/>
    <col min="8454" max="8454" width="12.140625" style="95" customWidth="1"/>
    <col min="8455" max="8455" width="25.85546875" style="95" customWidth="1"/>
    <col min="8456" max="8466" width="12.140625" style="95" customWidth="1"/>
    <col min="8467" max="8473" width="10" style="95" customWidth="1"/>
    <col min="8474" max="8704" width="9.140625" style="95"/>
    <col min="8705" max="8705" width="3" style="95" customWidth="1"/>
    <col min="8706" max="8706" width="6.85546875" style="95" customWidth="1"/>
    <col min="8707" max="8708" width="54.42578125" style="95" customWidth="1"/>
    <col min="8709" max="8709" width="15.5703125" style="95" customWidth="1"/>
    <col min="8710" max="8710" width="12.140625" style="95" customWidth="1"/>
    <col min="8711" max="8711" width="25.85546875" style="95" customWidth="1"/>
    <col min="8712" max="8722" width="12.140625" style="95" customWidth="1"/>
    <col min="8723" max="8729" width="10" style="95" customWidth="1"/>
    <col min="8730" max="8960" width="9.140625" style="95"/>
    <col min="8961" max="8961" width="3" style="95" customWidth="1"/>
    <col min="8962" max="8962" width="6.85546875" style="95" customWidth="1"/>
    <col min="8963" max="8964" width="54.42578125" style="95" customWidth="1"/>
    <col min="8965" max="8965" width="15.5703125" style="95" customWidth="1"/>
    <col min="8966" max="8966" width="12.140625" style="95" customWidth="1"/>
    <col min="8967" max="8967" width="25.85546875" style="95" customWidth="1"/>
    <col min="8968" max="8978" width="12.140625" style="95" customWidth="1"/>
    <col min="8979" max="8985" width="10" style="95" customWidth="1"/>
    <col min="8986" max="9216" width="9.140625" style="95"/>
    <col min="9217" max="9217" width="3" style="95" customWidth="1"/>
    <col min="9218" max="9218" width="6.85546875" style="95" customWidth="1"/>
    <col min="9219" max="9220" width="54.42578125" style="95" customWidth="1"/>
    <col min="9221" max="9221" width="15.5703125" style="95" customWidth="1"/>
    <col min="9222" max="9222" width="12.140625" style="95" customWidth="1"/>
    <col min="9223" max="9223" width="25.85546875" style="95" customWidth="1"/>
    <col min="9224" max="9234" width="12.140625" style="95" customWidth="1"/>
    <col min="9235" max="9241" width="10" style="95" customWidth="1"/>
    <col min="9242" max="9472" width="9.140625" style="95"/>
    <col min="9473" max="9473" width="3" style="95" customWidth="1"/>
    <col min="9474" max="9474" width="6.85546875" style="95" customWidth="1"/>
    <col min="9475" max="9476" width="54.42578125" style="95" customWidth="1"/>
    <col min="9477" max="9477" width="15.5703125" style="95" customWidth="1"/>
    <col min="9478" max="9478" width="12.140625" style="95" customWidth="1"/>
    <col min="9479" max="9479" width="25.85546875" style="95" customWidth="1"/>
    <col min="9480" max="9490" width="12.140625" style="95" customWidth="1"/>
    <col min="9491" max="9497" width="10" style="95" customWidth="1"/>
    <col min="9498" max="9728" width="9.140625" style="95"/>
    <col min="9729" max="9729" width="3" style="95" customWidth="1"/>
    <col min="9730" max="9730" width="6.85546875" style="95" customWidth="1"/>
    <col min="9731" max="9732" width="54.42578125" style="95" customWidth="1"/>
    <col min="9733" max="9733" width="15.5703125" style="95" customWidth="1"/>
    <col min="9734" max="9734" width="12.140625" style="95" customWidth="1"/>
    <col min="9735" max="9735" width="25.85546875" style="95" customWidth="1"/>
    <col min="9736" max="9746" width="12.140625" style="95" customWidth="1"/>
    <col min="9747" max="9753" width="10" style="95" customWidth="1"/>
    <col min="9754" max="9984" width="9.140625" style="95"/>
    <col min="9985" max="9985" width="3" style="95" customWidth="1"/>
    <col min="9986" max="9986" width="6.85546875" style="95" customWidth="1"/>
    <col min="9987" max="9988" width="54.42578125" style="95" customWidth="1"/>
    <col min="9989" max="9989" width="15.5703125" style="95" customWidth="1"/>
    <col min="9990" max="9990" width="12.140625" style="95" customWidth="1"/>
    <col min="9991" max="9991" width="25.85546875" style="95" customWidth="1"/>
    <col min="9992" max="10002" width="12.140625" style="95" customWidth="1"/>
    <col min="10003" max="10009" width="10" style="95" customWidth="1"/>
    <col min="10010" max="10240" width="9.140625" style="95"/>
    <col min="10241" max="10241" width="3" style="95" customWidth="1"/>
    <col min="10242" max="10242" width="6.85546875" style="95" customWidth="1"/>
    <col min="10243" max="10244" width="54.42578125" style="95" customWidth="1"/>
    <col min="10245" max="10245" width="15.5703125" style="95" customWidth="1"/>
    <col min="10246" max="10246" width="12.140625" style="95" customWidth="1"/>
    <col min="10247" max="10247" width="25.85546875" style="95" customWidth="1"/>
    <col min="10248" max="10258" width="12.140625" style="95" customWidth="1"/>
    <col min="10259" max="10265" width="10" style="95" customWidth="1"/>
    <col min="10266" max="10496" width="9.140625" style="95"/>
    <col min="10497" max="10497" width="3" style="95" customWidth="1"/>
    <col min="10498" max="10498" width="6.85546875" style="95" customWidth="1"/>
    <col min="10499" max="10500" width="54.42578125" style="95" customWidth="1"/>
    <col min="10501" max="10501" width="15.5703125" style="95" customWidth="1"/>
    <col min="10502" max="10502" width="12.140625" style="95" customWidth="1"/>
    <col min="10503" max="10503" width="25.85546875" style="95" customWidth="1"/>
    <col min="10504" max="10514" width="12.140625" style="95" customWidth="1"/>
    <col min="10515" max="10521" width="10" style="95" customWidth="1"/>
    <col min="10522" max="10752" width="9.140625" style="95"/>
    <col min="10753" max="10753" width="3" style="95" customWidth="1"/>
    <col min="10754" max="10754" width="6.85546875" style="95" customWidth="1"/>
    <col min="10755" max="10756" width="54.42578125" style="95" customWidth="1"/>
    <col min="10757" max="10757" width="15.5703125" style="95" customWidth="1"/>
    <col min="10758" max="10758" width="12.140625" style="95" customWidth="1"/>
    <col min="10759" max="10759" width="25.85546875" style="95" customWidth="1"/>
    <col min="10760" max="10770" width="12.140625" style="95" customWidth="1"/>
    <col min="10771" max="10777" width="10" style="95" customWidth="1"/>
    <col min="10778" max="11008" width="9.140625" style="95"/>
    <col min="11009" max="11009" width="3" style="95" customWidth="1"/>
    <col min="11010" max="11010" width="6.85546875" style="95" customWidth="1"/>
    <col min="11011" max="11012" width="54.42578125" style="95" customWidth="1"/>
    <col min="11013" max="11013" width="15.5703125" style="95" customWidth="1"/>
    <col min="11014" max="11014" width="12.140625" style="95" customWidth="1"/>
    <col min="11015" max="11015" width="25.85546875" style="95" customWidth="1"/>
    <col min="11016" max="11026" width="12.140625" style="95" customWidth="1"/>
    <col min="11027" max="11033" width="10" style="95" customWidth="1"/>
    <col min="11034" max="11264" width="9.140625" style="95"/>
    <col min="11265" max="11265" width="3" style="95" customWidth="1"/>
    <col min="11266" max="11266" width="6.85546875" style="95" customWidth="1"/>
    <col min="11267" max="11268" width="54.42578125" style="95" customWidth="1"/>
    <col min="11269" max="11269" width="15.5703125" style="95" customWidth="1"/>
    <col min="11270" max="11270" width="12.140625" style="95" customWidth="1"/>
    <col min="11271" max="11271" width="25.85546875" style="95" customWidth="1"/>
    <col min="11272" max="11282" width="12.140625" style="95" customWidth="1"/>
    <col min="11283" max="11289" width="10" style="95" customWidth="1"/>
    <col min="11290" max="11520" width="9.140625" style="95"/>
    <col min="11521" max="11521" width="3" style="95" customWidth="1"/>
    <col min="11522" max="11522" width="6.85546875" style="95" customWidth="1"/>
    <col min="11523" max="11524" width="54.42578125" style="95" customWidth="1"/>
    <col min="11525" max="11525" width="15.5703125" style="95" customWidth="1"/>
    <col min="11526" max="11526" width="12.140625" style="95" customWidth="1"/>
    <col min="11527" max="11527" width="25.85546875" style="95" customWidth="1"/>
    <col min="11528" max="11538" width="12.140625" style="95" customWidth="1"/>
    <col min="11539" max="11545" width="10" style="95" customWidth="1"/>
    <col min="11546" max="11776" width="9.140625" style="95"/>
    <col min="11777" max="11777" width="3" style="95" customWidth="1"/>
    <col min="11778" max="11778" width="6.85546875" style="95" customWidth="1"/>
    <col min="11779" max="11780" width="54.42578125" style="95" customWidth="1"/>
    <col min="11781" max="11781" width="15.5703125" style="95" customWidth="1"/>
    <col min="11782" max="11782" width="12.140625" style="95" customWidth="1"/>
    <col min="11783" max="11783" width="25.85546875" style="95" customWidth="1"/>
    <col min="11784" max="11794" width="12.140625" style="95" customWidth="1"/>
    <col min="11795" max="11801" width="10" style="95" customWidth="1"/>
    <col min="11802" max="12032" width="9.140625" style="95"/>
    <col min="12033" max="12033" width="3" style="95" customWidth="1"/>
    <col min="12034" max="12034" width="6.85546875" style="95" customWidth="1"/>
    <col min="12035" max="12036" width="54.42578125" style="95" customWidth="1"/>
    <col min="12037" max="12037" width="15.5703125" style="95" customWidth="1"/>
    <col min="12038" max="12038" width="12.140625" style="95" customWidth="1"/>
    <col min="12039" max="12039" width="25.85546875" style="95" customWidth="1"/>
    <col min="12040" max="12050" width="12.140625" style="95" customWidth="1"/>
    <col min="12051" max="12057" width="10" style="95" customWidth="1"/>
    <col min="12058" max="12288" width="9.140625" style="95"/>
    <col min="12289" max="12289" width="3" style="95" customWidth="1"/>
    <col min="12290" max="12290" width="6.85546875" style="95" customWidth="1"/>
    <col min="12291" max="12292" width="54.42578125" style="95" customWidth="1"/>
    <col min="12293" max="12293" width="15.5703125" style="95" customWidth="1"/>
    <col min="12294" max="12294" width="12.140625" style="95" customWidth="1"/>
    <col min="12295" max="12295" width="25.85546875" style="95" customWidth="1"/>
    <col min="12296" max="12306" width="12.140625" style="95" customWidth="1"/>
    <col min="12307" max="12313" width="10" style="95" customWidth="1"/>
    <col min="12314" max="12544" width="9.140625" style="95"/>
    <col min="12545" max="12545" width="3" style="95" customWidth="1"/>
    <col min="12546" max="12546" width="6.85546875" style="95" customWidth="1"/>
    <col min="12547" max="12548" width="54.42578125" style="95" customWidth="1"/>
    <col min="12549" max="12549" width="15.5703125" style="95" customWidth="1"/>
    <col min="12550" max="12550" width="12.140625" style="95" customWidth="1"/>
    <col min="12551" max="12551" width="25.85546875" style="95" customWidth="1"/>
    <col min="12552" max="12562" width="12.140625" style="95" customWidth="1"/>
    <col min="12563" max="12569" width="10" style="95" customWidth="1"/>
    <col min="12570" max="12800" width="9.140625" style="95"/>
    <col min="12801" max="12801" width="3" style="95" customWidth="1"/>
    <col min="12802" max="12802" width="6.85546875" style="95" customWidth="1"/>
    <col min="12803" max="12804" width="54.42578125" style="95" customWidth="1"/>
    <col min="12805" max="12805" width="15.5703125" style="95" customWidth="1"/>
    <col min="12806" max="12806" width="12.140625" style="95" customWidth="1"/>
    <col min="12807" max="12807" width="25.85546875" style="95" customWidth="1"/>
    <col min="12808" max="12818" width="12.140625" style="95" customWidth="1"/>
    <col min="12819" max="12825" width="10" style="95" customWidth="1"/>
    <col min="12826" max="13056" width="9.140625" style="95"/>
    <col min="13057" max="13057" width="3" style="95" customWidth="1"/>
    <col min="13058" max="13058" width="6.85546875" style="95" customWidth="1"/>
    <col min="13059" max="13060" width="54.42578125" style="95" customWidth="1"/>
    <col min="13061" max="13061" width="15.5703125" style="95" customWidth="1"/>
    <col min="13062" max="13062" width="12.140625" style="95" customWidth="1"/>
    <col min="13063" max="13063" width="25.85546875" style="95" customWidth="1"/>
    <col min="13064" max="13074" width="12.140625" style="95" customWidth="1"/>
    <col min="13075" max="13081" width="10" style="95" customWidth="1"/>
    <col min="13082" max="13312" width="9.140625" style="95"/>
    <col min="13313" max="13313" width="3" style="95" customWidth="1"/>
    <col min="13314" max="13314" width="6.85546875" style="95" customWidth="1"/>
    <col min="13315" max="13316" width="54.42578125" style="95" customWidth="1"/>
    <col min="13317" max="13317" width="15.5703125" style="95" customWidth="1"/>
    <col min="13318" max="13318" width="12.140625" style="95" customWidth="1"/>
    <col min="13319" max="13319" width="25.85546875" style="95" customWidth="1"/>
    <col min="13320" max="13330" width="12.140625" style="95" customWidth="1"/>
    <col min="13331" max="13337" width="10" style="95" customWidth="1"/>
    <col min="13338" max="13568" width="9.140625" style="95"/>
    <col min="13569" max="13569" width="3" style="95" customWidth="1"/>
    <col min="13570" max="13570" width="6.85546875" style="95" customWidth="1"/>
    <col min="13571" max="13572" width="54.42578125" style="95" customWidth="1"/>
    <col min="13573" max="13573" width="15.5703125" style="95" customWidth="1"/>
    <col min="13574" max="13574" width="12.140625" style="95" customWidth="1"/>
    <col min="13575" max="13575" width="25.85546875" style="95" customWidth="1"/>
    <col min="13576" max="13586" width="12.140625" style="95" customWidth="1"/>
    <col min="13587" max="13593" width="10" style="95" customWidth="1"/>
    <col min="13594" max="13824" width="9.140625" style="95"/>
    <col min="13825" max="13825" width="3" style="95" customWidth="1"/>
    <col min="13826" max="13826" width="6.85546875" style="95" customWidth="1"/>
    <col min="13827" max="13828" width="54.42578125" style="95" customWidth="1"/>
    <col min="13829" max="13829" width="15.5703125" style="95" customWidth="1"/>
    <col min="13830" max="13830" width="12.140625" style="95" customWidth="1"/>
    <col min="13831" max="13831" width="25.85546875" style="95" customWidth="1"/>
    <col min="13832" max="13842" width="12.140625" style="95" customWidth="1"/>
    <col min="13843" max="13849" width="10" style="95" customWidth="1"/>
    <col min="13850" max="14080" width="9.140625" style="95"/>
    <col min="14081" max="14081" width="3" style="95" customWidth="1"/>
    <col min="14082" max="14082" width="6.85546875" style="95" customWidth="1"/>
    <col min="14083" max="14084" width="54.42578125" style="95" customWidth="1"/>
    <col min="14085" max="14085" width="15.5703125" style="95" customWidth="1"/>
    <col min="14086" max="14086" width="12.140625" style="95" customWidth="1"/>
    <col min="14087" max="14087" width="25.85546875" style="95" customWidth="1"/>
    <col min="14088" max="14098" width="12.140625" style="95" customWidth="1"/>
    <col min="14099" max="14105" width="10" style="95" customWidth="1"/>
    <col min="14106" max="14336" width="9.140625" style="95"/>
    <col min="14337" max="14337" width="3" style="95" customWidth="1"/>
    <col min="14338" max="14338" width="6.85546875" style="95" customWidth="1"/>
    <col min="14339" max="14340" width="54.42578125" style="95" customWidth="1"/>
    <col min="14341" max="14341" width="15.5703125" style="95" customWidth="1"/>
    <col min="14342" max="14342" width="12.140625" style="95" customWidth="1"/>
    <col min="14343" max="14343" width="25.85546875" style="95" customWidth="1"/>
    <col min="14344" max="14354" width="12.140625" style="95" customWidth="1"/>
    <col min="14355" max="14361" width="10" style="95" customWidth="1"/>
    <col min="14362" max="14592" width="9.140625" style="95"/>
    <col min="14593" max="14593" width="3" style="95" customWidth="1"/>
    <col min="14594" max="14594" width="6.85546875" style="95" customWidth="1"/>
    <col min="14595" max="14596" width="54.42578125" style="95" customWidth="1"/>
    <col min="14597" max="14597" width="15.5703125" style="95" customWidth="1"/>
    <col min="14598" max="14598" width="12.140625" style="95" customWidth="1"/>
    <col min="14599" max="14599" width="25.85546875" style="95" customWidth="1"/>
    <col min="14600" max="14610" width="12.140625" style="95" customWidth="1"/>
    <col min="14611" max="14617" width="10" style="95" customWidth="1"/>
    <col min="14618" max="14848" width="9.140625" style="95"/>
    <col min="14849" max="14849" width="3" style="95" customWidth="1"/>
    <col min="14850" max="14850" width="6.85546875" style="95" customWidth="1"/>
    <col min="14851" max="14852" width="54.42578125" style="95" customWidth="1"/>
    <col min="14853" max="14853" width="15.5703125" style="95" customWidth="1"/>
    <col min="14854" max="14854" width="12.140625" style="95" customWidth="1"/>
    <col min="14855" max="14855" width="25.85546875" style="95" customWidth="1"/>
    <col min="14856" max="14866" width="12.140625" style="95" customWidth="1"/>
    <col min="14867" max="14873" width="10" style="95" customWidth="1"/>
    <col min="14874" max="15104" width="9.140625" style="95"/>
    <col min="15105" max="15105" width="3" style="95" customWidth="1"/>
    <col min="15106" max="15106" width="6.85546875" style="95" customWidth="1"/>
    <col min="15107" max="15108" width="54.42578125" style="95" customWidth="1"/>
    <col min="15109" max="15109" width="15.5703125" style="95" customWidth="1"/>
    <col min="15110" max="15110" width="12.140625" style="95" customWidth="1"/>
    <col min="15111" max="15111" width="25.85546875" style="95" customWidth="1"/>
    <col min="15112" max="15122" width="12.140625" style="95" customWidth="1"/>
    <col min="15123" max="15129" width="10" style="95" customWidth="1"/>
    <col min="15130" max="15360" width="9.140625" style="95"/>
    <col min="15361" max="15361" width="3" style="95" customWidth="1"/>
    <col min="15362" max="15362" width="6.85546875" style="95" customWidth="1"/>
    <col min="15363" max="15364" width="54.42578125" style="95" customWidth="1"/>
    <col min="15365" max="15365" width="15.5703125" style="95" customWidth="1"/>
    <col min="15366" max="15366" width="12.140625" style="95" customWidth="1"/>
    <col min="15367" max="15367" width="25.85546875" style="95" customWidth="1"/>
    <col min="15368" max="15378" width="12.140625" style="95" customWidth="1"/>
    <col min="15379" max="15385" width="10" style="95" customWidth="1"/>
    <col min="15386" max="15616" width="9.140625" style="95"/>
    <col min="15617" max="15617" width="3" style="95" customWidth="1"/>
    <col min="15618" max="15618" width="6.85546875" style="95" customWidth="1"/>
    <col min="15619" max="15620" width="54.42578125" style="95" customWidth="1"/>
    <col min="15621" max="15621" width="15.5703125" style="95" customWidth="1"/>
    <col min="15622" max="15622" width="12.140625" style="95" customWidth="1"/>
    <col min="15623" max="15623" width="25.85546875" style="95" customWidth="1"/>
    <col min="15624" max="15634" width="12.140625" style="95" customWidth="1"/>
    <col min="15635" max="15641" width="10" style="95" customWidth="1"/>
    <col min="15642" max="15872" width="9.140625" style="95"/>
    <col min="15873" max="15873" width="3" style="95" customWidth="1"/>
    <col min="15874" max="15874" width="6.85546875" style="95" customWidth="1"/>
    <col min="15875" max="15876" width="54.42578125" style="95" customWidth="1"/>
    <col min="15877" max="15877" width="15.5703125" style="95" customWidth="1"/>
    <col min="15878" max="15878" width="12.140625" style="95" customWidth="1"/>
    <col min="15879" max="15879" width="25.85546875" style="95" customWidth="1"/>
    <col min="15880" max="15890" width="12.140625" style="95" customWidth="1"/>
    <col min="15891" max="15897" width="10" style="95" customWidth="1"/>
    <col min="15898" max="16128" width="9.140625" style="95"/>
    <col min="16129" max="16129" width="3" style="95" customWidth="1"/>
    <col min="16130" max="16130" width="6.85546875" style="95" customWidth="1"/>
    <col min="16131" max="16132" width="54.42578125" style="95" customWidth="1"/>
    <col min="16133" max="16133" width="15.5703125" style="95" customWidth="1"/>
    <col min="16134" max="16134" width="12.140625" style="95" customWidth="1"/>
    <col min="16135" max="16135" width="25.85546875" style="95" customWidth="1"/>
    <col min="16136" max="16146" width="12.140625" style="95" customWidth="1"/>
    <col min="16147" max="16153" width="10" style="95" customWidth="1"/>
    <col min="16154" max="16384" width="9.140625" style="95"/>
  </cols>
  <sheetData>
    <row r="1" spans="2:25" ht="34.15" customHeight="1" x14ac:dyDescent="0.2">
      <c r="B1" s="93"/>
      <c r="C1" s="94" t="s">
        <v>39</v>
      </c>
      <c r="D1" s="96"/>
      <c r="E1" s="146"/>
    </row>
    <row r="2" spans="2:25" s="37" customFormat="1" ht="24" customHeight="1" x14ac:dyDescent="0.2">
      <c r="B2" s="254" t="str">
        <f>Översikt!$B$6</f>
        <v>A 4</v>
      </c>
      <c r="C2" s="281" t="s">
        <v>40</v>
      </c>
      <c r="D2" s="282"/>
      <c r="E2" s="283"/>
      <c r="F2" s="259"/>
      <c r="G2" s="205"/>
      <c r="H2" s="205"/>
      <c r="I2" s="1"/>
      <c r="J2" s="1"/>
      <c r="K2" s="1"/>
      <c r="L2" s="1"/>
      <c r="M2" s="1"/>
      <c r="N2" s="1"/>
      <c r="O2" s="1"/>
      <c r="P2" s="1"/>
      <c r="Q2" s="1"/>
      <c r="R2" s="1"/>
      <c r="S2" s="1"/>
      <c r="T2" s="1"/>
      <c r="U2" s="1"/>
      <c r="V2" s="1"/>
      <c r="W2" s="1"/>
      <c r="X2" s="1"/>
      <c r="Y2" s="1"/>
    </row>
    <row r="3" spans="2:25" s="37" customFormat="1" ht="24" customHeight="1" x14ac:dyDescent="0.2">
      <c r="B3" s="255"/>
      <c r="C3" s="147" t="s">
        <v>83</v>
      </c>
      <c r="D3" s="148"/>
      <c r="E3" s="149"/>
      <c r="F3" s="260"/>
      <c r="G3" s="205"/>
      <c r="H3" s="205"/>
      <c r="I3" s="1"/>
      <c r="J3" s="1"/>
      <c r="K3" s="1"/>
      <c r="L3" s="1"/>
      <c r="M3" s="1"/>
      <c r="N3" s="1"/>
      <c r="O3" s="1"/>
      <c r="P3" s="1"/>
      <c r="Q3" s="1"/>
      <c r="R3" s="1"/>
      <c r="S3" s="1"/>
      <c r="T3" s="1"/>
      <c r="U3" s="1"/>
      <c r="V3" s="1"/>
      <c r="W3" s="1"/>
      <c r="X3" s="1"/>
      <c r="Y3" s="1"/>
    </row>
    <row r="4" spans="2:25" s="102" customFormat="1" ht="36" customHeight="1" x14ac:dyDescent="0.2">
      <c r="B4" s="284" t="s">
        <v>34</v>
      </c>
      <c r="C4" s="285"/>
      <c r="D4" s="286"/>
      <c r="E4" s="150" t="s">
        <v>38</v>
      </c>
      <c r="F4" s="260"/>
      <c r="G4" s="205"/>
      <c r="H4" s="205"/>
      <c r="I4" s="1"/>
      <c r="J4" s="1"/>
      <c r="K4" s="1"/>
      <c r="L4" s="1"/>
      <c r="M4" s="1"/>
      <c r="N4" s="1"/>
      <c r="O4" s="1"/>
      <c r="P4" s="1"/>
      <c r="Q4" s="1"/>
      <c r="R4" s="1"/>
      <c r="S4" s="1"/>
      <c r="T4" s="1"/>
      <c r="U4" s="1"/>
      <c r="V4" s="1"/>
      <c r="W4" s="1"/>
      <c r="X4" s="1"/>
      <c r="Y4" s="1"/>
    </row>
    <row r="5" spans="2:25" s="99" customFormat="1" ht="48" customHeight="1" x14ac:dyDescent="0.2">
      <c r="B5" s="110" t="str">
        <f>Översikt!$B$6&amp;"."&amp;ROW()-4</f>
        <v>A 4.1</v>
      </c>
      <c r="C5" s="279" t="s">
        <v>84</v>
      </c>
      <c r="D5" s="280"/>
      <c r="E5" s="151" t="s">
        <v>85</v>
      </c>
      <c r="F5" s="260"/>
      <c r="G5" s="205"/>
      <c r="H5" s="205"/>
      <c r="I5" s="1"/>
      <c r="J5" s="1"/>
      <c r="K5" s="1"/>
      <c r="L5" s="1"/>
      <c r="M5" s="1"/>
      <c r="N5" s="1"/>
      <c r="O5" s="1"/>
      <c r="P5" s="1"/>
      <c r="Q5" s="1"/>
      <c r="R5" s="1"/>
      <c r="S5" s="1"/>
      <c r="T5" s="1"/>
      <c r="U5" s="1"/>
      <c r="V5" s="1"/>
      <c r="W5" s="1"/>
      <c r="X5" s="1"/>
      <c r="Y5" s="1"/>
    </row>
    <row r="6" spans="2:25" s="99" customFormat="1" ht="24" customHeight="1" x14ac:dyDescent="0.2">
      <c r="B6" s="110" t="str">
        <f>Översikt!$B$6&amp;"."&amp;ROW()-4</f>
        <v>A 4.2</v>
      </c>
      <c r="C6" s="279" t="s">
        <v>86</v>
      </c>
      <c r="D6" s="280"/>
      <c r="E6" s="151" t="s">
        <v>85</v>
      </c>
      <c r="F6" s="260"/>
      <c r="G6" s="205"/>
      <c r="H6" s="205"/>
      <c r="I6" s="1"/>
      <c r="J6" s="1"/>
      <c r="K6" s="1"/>
      <c r="L6" s="1"/>
      <c r="M6" s="1"/>
      <c r="N6" s="1"/>
      <c r="O6" s="1"/>
      <c r="P6" s="1"/>
      <c r="Q6" s="1"/>
      <c r="R6" s="1"/>
      <c r="S6" s="1"/>
      <c r="T6" s="1"/>
      <c r="U6" s="1"/>
      <c r="V6" s="1"/>
      <c r="W6" s="1"/>
      <c r="X6" s="1"/>
      <c r="Y6" s="1"/>
    </row>
    <row r="7" spans="2:25" s="99" customFormat="1" ht="36" customHeight="1" x14ac:dyDescent="0.2">
      <c r="B7" s="110" t="str">
        <f>Översikt!$B$6&amp;"."&amp;ROW()-4</f>
        <v>A 4.3</v>
      </c>
      <c r="C7" s="279" t="s">
        <v>87</v>
      </c>
      <c r="D7" s="280"/>
      <c r="E7" s="151" t="s">
        <v>85</v>
      </c>
      <c r="F7" s="260"/>
      <c r="G7" s="205"/>
      <c r="H7" s="205"/>
      <c r="I7" s="1"/>
      <c r="J7" s="1"/>
      <c r="K7" s="1"/>
      <c r="L7" s="1"/>
      <c r="M7" s="1"/>
      <c r="N7" s="1"/>
      <c r="O7" s="1"/>
      <c r="P7" s="1"/>
      <c r="Q7" s="1"/>
      <c r="R7" s="1"/>
      <c r="S7" s="1"/>
      <c r="T7" s="1"/>
      <c r="U7" s="1"/>
      <c r="V7" s="1"/>
      <c r="W7" s="1"/>
      <c r="X7" s="1"/>
      <c r="Y7" s="1"/>
    </row>
    <row r="8" spans="2:25" s="99" customFormat="1" ht="48" customHeight="1" x14ac:dyDescent="0.2">
      <c r="B8" s="110" t="str">
        <f>Översikt!$B$6&amp;"."&amp;ROW()-4</f>
        <v>A 4.4</v>
      </c>
      <c r="C8" s="279" t="s">
        <v>88</v>
      </c>
      <c r="D8" s="280"/>
      <c r="E8" s="151" t="s">
        <v>85</v>
      </c>
      <c r="F8" s="260"/>
      <c r="G8" s="205"/>
      <c r="H8" s="205"/>
      <c r="I8" s="1"/>
      <c r="J8" s="1"/>
      <c r="K8" s="1"/>
      <c r="L8" s="1"/>
      <c r="M8" s="1"/>
      <c r="N8" s="1"/>
      <c r="O8" s="1"/>
      <c r="P8" s="1"/>
      <c r="Q8" s="1"/>
      <c r="R8" s="1"/>
      <c r="S8" s="1"/>
      <c r="T8" s="1"/>
      <c r="U8" s="1"/>
      <c r="V8" s="1"/>
      <c r="W8" s="1"/>
      <c r="X8" s="1"/>
      <c r="Y8" s="1"/>
    </row>
    <row r="9" spans="2:25" s="99" customFormat="1" ht="24" customHeight="1" x14ac:dyDescent="0.2">
      <c r="B9" s="110" t="str">
        <f>Översikt!$B$6&amp;"."&amp;ROW()-4</f>
        <v>A 4.5</v>
      </c>
      <c r="C9" s="279" t="s">
        <v>89</v>
      </c>
      <c r="D9" s="280"/>
      <c r="E9" s="151" t="s">
        <v>85</v>
      </c>
      <c r="F9" s="1"/>
      <c r="G9" s="1"/>
      <c r="H9" s="1"/>
      <c r="I9" s="1"/>
      <c r="J9" s="1"/>
      <c r="K9" s="1"/>
      <c r="L9" s="1"/>
      <c r="M9" s="1"/>
      <c r="N9" s="1"/>
      <c r="O9" s="1"/>
      <c r="P9" s="1"/>
      <c r="Q9" s="1"/>
      <c r="R9" s="1"/>
      <c r="S9" s="1"/>
      <c r="T9" s="1"/>
      <c r="U9" s="1"/>
      <c r="V9" s="1"/>
      <c r="W9" s="1"/>
      <c r="X9" s="1"/>
      <c r="Y9" s="1"/>
    </row>
    <row r="10" spans="2:25" s="99" customFormat="1" ht="72" customHeight="1" x14ac:dyDescent="0.2">
      <c r="B10" s="110" t="str">
        <f>Översikt!$B$6&amp;"."&amp;ROW()-4</f>
        <v>A 4.6</v>
      </c>
      <c r="C10" s="279" t="s">
        <v>90</v>
      </c>
      <c r="D10" s="280"/>
      <c r="E10" s="151" t="s">
        <v>85</v>
      </c>
      <c r="F10" s="1"/>
      <c r="G10" s="1"/>
      <c r="H10" s="1"/>
      <c r="I10" s="1"/>
      <c r="J10" s="1"/>
      <c r="K10" s="1"/>
      <c r="L10" s="1"/>
      <c r="M10" s="1"/>
      <c r="N10" s="1"/>
      <c r="O10" s="1"/>
      <c r="P10" s="1"/>
      <c r="Q10" s="1"/>
      <c r="R10" s="1"/>
      <c r="S10" s="1"/>
      <c r="T10" s="1"/>
      <c r="U10" s="1"/>
      <c r="V10" s="1"/>
      <c r="W10" s="1"/>
      <c r="X10" s="1"/>
      <c r="Y10" s="1"/>
    </row>
    <row r="11" spans="2:25" s="99" customFormat="1" ht="24" customHeight="1" x14ac:dyDescent="0.2">
      <c r="B11" s="110" t="str">
        <f>Översikt!$B$6&amp;"."&amp;ROW()-4</f>
        <v>A 4.7</v>
      </c>
      <c r="C11" s="279" t="s">
        <v>91</v>
      </c>
      <c r="D11" s="280"/>
      <c r="E11" s="151" t="s">
        <v>85</v>
      </c>
      <c r="F11" s="1"/>
      <c r="G11" s="1"/>
      <c r="H11" s="1"/>
      <c r="I11" s="1"/>
      <c r="J11" s="1"/>
      <c r="K11" s="1"/>
      <c r="L11" s="1"/>
      <c r="M11" s="1"/>
      <c r="N11" s="1"/>
      <c r="O11" s="1"/>
      <c r="P11" s="1"/>
      <c r="Q11" s="1"/>
      <c r="R11" s="1"/>
      <c r="S11" s="1"/>
      <c r="T11" s="1"/>
      <c r="U11" s="1"/>
      <c r="V11" s="1"/>
      <c r="W11" s="1"/>
      <c r="X11" s="1"/>
      <c r="Y11" s="1"/>
    </row>
    <row r="12" spans="2:25" s="99" customFormat="1" ht="24" customHeight="1" x14ac:dyDescent="0.2">
      <c r="B12" s="126"/>
      <c r="C12" s="130"/>
      <c r="D12" s="120"/>
      <c r="E12" s="152"/>
      <c r="F12" s="1"/>
      <c r="G12" s="1"/>
      <c r="H12" s="1"/>
      <c r="I12" s="1"/>
      <c r="J12" s="1"/>
      <c r="K12" s="1"/>
      <c r="L12" s="1"/>
      <c r="M12" s="1"/>
      <c r="N12" s="1"/>
      <c r="O12" s="1"/>
      <c r="P12" s="1"/>
      <c r="Q12" s="1"/>
      <c r="R12" s="1"/>
      <c r="S12" s="1"/>
      <c r="T12" s="1"/>
      <c r="U12" s="1"/>
      <c r="V12" s="1"/>
      <c r="W12" s="1"/>
      <c r="X12" s="1"/>
      <c r="Y12" s="1"/>
    </row>
    <row r="13" spans="2:25" ht="24" customHeight="1" x14ac:dyDescent="0.2">
      <c r="C13" s="108"/>
    </row>
    <row r="14" spans="2:25" ht="24" customHeight="1" x14ac:dyDescent="0.2">
      <c r="C14" s="108"/>
    </row>
    <row r="15" spans="2:25" ht="30" customHeight="1" x14ac:dyDescent="0.2">
      <c r="C15" s="108"/>
    </row>
    <row r="16" spans="2:25" ht="30" customHeight="1" x14ac:dyDescent="0.2">
      <c r="C16" s="108"/>
    </row>
    <row r="17" spans="3:5" ht="30" customHeight="1" x14ac:dyDescent="0.2">
      <c r="C17" s="108"/>
    </row>
    <row r="18" spans="3:5" ht="30" customHeight="1" x14ac:dyDescent="0.2">
      <c r="C18" s="108"/>
    </row>
    <row r="19" spans="3:5" ht="30" customHeight="1" x14ac:dyDescent="0.2">
      <c r="C19" s="108"/>
    </row>
    <row r="20" spans="3:5" ht="30" customHeight="1" x14ac:dyDescent="0.2">
      <c r="C20" s="108"/>
    </row>
    <row r="21" spans="3:5" ht="30" customHeight="1" x14ac:dyDescent="0.2">
      <c r="C21" s="108"/>
    </row>
    <row r="22" spans="3:5" ht="30" customHeight="1" x14ac:dyDescent="0.2">
      <c r="C22" s="108"/>
    </row>
    <row r="23" spans="3:5" ht="30" customHeight="1" x14ac:dyDescent="0.2">
      <c r="C23" s="108"/>
    </row>
    <row r="24" spans="3:5" ht="30" customHeight="1" x14ac:dyDescent="0.2">
      <c r="E24" s="132"/>
    </row>
    <row r="25" spans="3:5" ht="30" customHeight="1" x14ac:dyDescent="0.2">
      <c r="E25" s="132"/>
    </row>
    <row r="26" spans="3:5" ht="30" customHeight="1" x14ac:dyDescent="0.2">
      <c r="E26" s="132"/>
    </row>
    <row r="27" spans="3:5" ht="30" customHeight="1" x14ac:dyDescent="0.2">
      <c r="E27" s="132"/>
    </row>
    <row r="28" spans="3:5" ht="30" customHeight="1" x14ac:dyDescent="0.2">
      <c r="E28" s="132"/>
    </row>
    <row r="29" spans="3:5" ht="30" customHeight="1" x14ac:dyDescent="0.2">
      <c r="E29" s="132"/>
    </row>
    <row r="30" spans="3:5" ht="30" customHeight="1" x14ac:dyDescent="0.2">
      <c r="E30" s="132"/>
    </row>
    <row r="31" spans="3:5" ht="30" customHeight="1" x14ac:dyDescent="0.2">
      <c r="E31" s="132"/>
    </row>
    <row r="32" spans="3:5" ht="30" customHeight="1" x14ac:dyDescent="0.2">
      <c r="E32" s="132"/>
    </row>
    <row r="33" spans="5:5" ht="30" customHeight="1" x14ac:dyDescent="0.2">
      <c r="E33" s="132"/>
    </row>
    <row r="34" spans="5:5" ht="30" customHeight="1" x14ac:dyDescent="0.2">
      <c r="E34" s="132"/>
    </row>
    <row r="35" spans="5:5" ht="30" customHeight="1" x14ac:dyDescent="0.2">
      <c r="E35" s="132"/>
    </row>
    <row r="36" spans="5:5" ht="30" customHeight="1" x14ac:dyDescent="0.2">
      <c r="E36" s="132"/>
    </row>
    <row r="37" spans="5:5" ht="30" customHeight="1" x14ac:dyDescent="0.2">
      <c r="E37" s="132"/>
    </row>
    <row r="38" spans="5:5" ht="30" customHeight="1" x14ac:dyDescent="0.2">
      <c r="E38" s="132"/>
    </row>
    <row r="39" spans="5:5" ht="30" customHeight="1" x14ac:dyDescent="0.2">
      <c r="E39" s="132"/>
    </row>
    <row r="40" spans="5:5" ht="30" customHeight="1" x14ac:dyDescent="0.2">
      <c r="E40" s="132"/>
    </row>
    <row r="41" spans="5:5" ht="30" customHeight="1" x14ac:dyDescent="0.2">
      <c r="E41" s="132"/>
    </row>
    <row r="42" spans="5:5" ht="30" customHeight="1" x14ac:dyDescent="0.2">
      <c r="E42" s="132"/>
    </row>
    <row r="43" spans="5:5" ht="30" customHeight="1" x14ac:dyDescent="0.2">
      <c r="E43" s="132"/>
    </row>
    <row r="44" spans="5:5" ht="30" customHeight="1" x14ac:dyDescent="0.2">
      <c r="E44" s="132"/>
    </row>
    <row r="45" spans="5:5" ht="30" customHeight="1" x14ac:dyDescent="0.2">
      <c r="E45" s="132"/>
    </row>
    <row r="46" spans="5:5" ht="30" customHeight="1" x14ac:dyDescent="0.2">
      <c r="E46" s="132"/>
    </row>
    <row r="47" spans="5:5" ht="30" customHeight="1" x14ac:dyDescent="0.2">
      <c r="E47" s="132"/>
    </row>
    <row r="48" spans="5:5" ht="30" customHeight="1" x14ac:dyDescent="0.2">
      <c r="E48" s="132"/>
    </row>
    <row r="49" spans="5:5" ht="30" customHeight="1" x14ac:dyDescent="0.2">
      <c r="E49" s="132"/>
    </row>
    <row r="50" spans="5:5" ht="30" customHeight="1" x14ac:dyDescent="0.2">
      <c r="E50" s="132"/>
    </row>
    <row r="51" spans="5:5" ht="30" customHeight="1" x14ac:dyDescent="0.2">
      <c r="E51" s="132"/>
    </row>
    <row r="52" spans="5:5" ht="30" customHeight="1" x14ac:dyDescent="0.2">
      <c r="E52" s="132"/>
    </row>
    <row r="53" spans="5:5" ht="30" customHeight="1" x14ac:dyDescent="0.2">
      <c r="E53" s="132"/>
    </row>
    <row r="54" spans="5:5" ht="30" customHeight="1" x14ac:dyDescent="0.2">
      <c r="E54" s="132"/>
    </row>
    <row r="55" spans="5:5" ht="30" customHeight="1" x14ac:dyDescent="0.2">
      <c r="E55" s="132"/>
    </row>
    <row r="56" spans="5:5" ht="30" customHeight="1" x14ac:dyDescent="0.2">
      <c r="E56" s="132"/>
    </row>
    <row r="57" spans="5:5" ht="30" customHeight="1" x14ac:dyDescent="0.2">
      <c r="E57" s="132"/>
    </row>
    <row r="58" spans="5:5" ht="30" customHeight="1" x14ac:dyDescent="0.2">
      <c r="E58" s="132"/>
    </row>
    <row r="59" spans="5:5" ht="30" customHeight="1" x14ac:dyDescent="0.2">
      <c r="E59" s="132"/>
    </row>
    <row r="60" spans="5:5" ht="30" customHeight="1" x14ac:dyDescent="0.2">
      <c r="E60" s="132"/>
    </row>
    <row r="61" spans="5:5" ht="30" customHeight="1" x14ac:dyDescent="0.2">
      <c r="E61" s="132"/>
    </row>
    <row r="62" spans="5:5" ht="30" customHeight="1" x14ac:dyDescent="0.2">
      <c r="E62" s="132"/>
    </row>
    <row r="63" spans="5:5" ht="30" customHeight="1" x14ac:dyDescent="0.2">
      <c r="E63" s="132"/>
    </row>
    <row r="64" spans="5:5" ht="30" customHeight="1" x14ac:dyDescent="0.2">
      <c r="E64" s="132"/>
    </row>
    <row r="65" spans="5:5" ht="30" customHeight="1" x14ac:dyDescent="0.2">
      <c r="E65" s="132"/>
    </row>
    <row r="66" spans="5:5" ht="30" customHeight="1" x14ac:dyDescent="0.2">
      <c r="E66" s="132"/>
    </row>
    <row r="67" spans="5:5" ht="30" customHeight="1" x14ac:dyDescent="0.2">
      <c r="E67" s="132"/>
    </row>
    <row r="68" spans="5:5" ht="30" customHeight="1" x14ac:dyDescent="0.2">
      <c r="E68" s="132"/>
    </row>
    <row r="69" spans="5:5" ht="30" customHeight="1" x14ac:dyDescent="0.2">
      <c r="E69" s="132"/>
    </row>
    <row r="70" spans="5:5" ht="30" customHeight="1" x14ac:dyDescent="0.2">
      <c r="E70" s="132"/>
    </row>
    <row r="71" spans="5:5" ht="30" customHeight="1" x14ac:dyDescent="0.2">
      <c r="E71" s="132"/>
    </row>
    <row r="72" spans="5:5" ht="30" customHeight="1" x14ac:dyDescent="0.2">
      <c r="E72" s="132"/>
    </row>
    <row r="73" spans="5:5" ht="30" customHeight="1" x14ac:dyDescent="0.2">
      <c r="E73" s="132"/>
    </row>
    <row r="74" spans="5:5" ht="30" customHeight="1" x14ac:dyDescent="0.2">
      <c r="E74" s="132"/>
    </row>
    <row r="75" spans="5:5" ht="30" customHeight="1" x14ac:dyDescent="0.2">
      <c r="E75" s="132"/>
    </row>
    <row r="76" spans="5:5" ht="30" customHeight="1" x14ac:dyDescent="0.2">
      <c r="E76" s="132"/>
    </row>
    <row r="77" spans="5:5" ht="30" customHeight="1" x14ac:dyDescent="0.2">
      <c r="E77" s="132"/>
    </row>
    <row r="78" spans="5:5" ht="30" customHeight="1" x14ac:dyDescent="0.2">
      <c r="E78" s="132"/>
    </row>
    <row r="79" spans="5:5" ht="30" customHeight="1" x14ac:dyDescent="0.2">
      <c r="E79" s="132"/>
    </row>
    <row r="80" spans="5:5" ht="30" customHeight="1" x14ac:dyDescent="0.2">
      <c r="E80" s="132"/>
    </row>
    <row r="81" spans="5:5" ht="30" customHeight="1" x14ac:dyDescent="0.2">
      <c r="E81" s="132"/>
    </row>
    <row r="82" spans="5:5" ht="30" customHeight="1" x14ac:dyDescent="0.2">
      <c r="E82" s="132"/>
    </row>
    <row r="83" spans="5:5" ht="30" customHeight="1" x14ac:dyDescent="0.2">
      <c r="E83" s="132"/>
    </row>
    <row r="84" spans="5:5" ht="30" customHeight="1" x14ac:dyDescent="0.2">
      <c r="E84" s="132"/>
    </row>
    <row r="85" spans="5:5" ht="30" customHeight="1" x14ac:dyDescent="0.2">
      <c r="E85" s="132"/>
    </row>
    <row r="86" spans="5:5" ht="30" customHeight="1" x14ac:dyDescent="0.2">
      <c r="E86" s="132"/>
    </row>
    <row r="87" spans="5:5" ht="30" customHeight="1" x14ac:dyDescent="0.2">
      <c r="E87" s="132"/>
    </row>
    <row r="88" spans="5:5" ht="30" customHeight="1" x14ac:dyDescent="0.2">
      <c r="E88" s="132"/>
    </row>
    <row r="89" spans="5:5" ht="30" customHeight="1" x14ac:dyDescent="0.2">
      <c r="E89" s="132"/>
    </row>
    <row r="90" spans="5:5" ht="30" customHeight="1" x14ac:dyDescent="0.2">
      <c r="E90" s="132"/>
    </row>
    <row r="91" spans="5:5" ht="30" customHeight="1" x14ac:dyDescent="0.2">
      <c r="E91" s="132"/>
    </row>
    <row r="92" spans="5:5" ht="30" customHeight="1" x14ac:dyDescent="0.2">
      <c r="E92" s="132"/>
    </row>
    <row r="93" spans="5:5" ht="30" customHeight="1" x14ac:dyDescent="0.2">
      <c r="E93" s="132"/>
    </row>
    <row r="94" spans="5:5" ht="30" customHeight="1" x14ac:dyDescent="0.2">
      <c r="E94" s="132"/>
    </row>
    <row r="95" spans="5:5" ht="30" customHeight="1" x14ac:dyDescent="0.2">
      <c r="E95" s="132"/>
    </row>
    <row r="96" spans="5:5" ht="30" customHeight="1" x14ac:dyDescent="0.2">
      <c r="E96" s="132"/>
    </row>
    <row r="97" spans="5:5" ht="30" customHeight="1" x14ac:dyDescent="0.2">
      <c r="E97" s="132"/>
    </row>
    <row r="98" spans="5:5" ht="30" customHeight="1" x14ac:dyDescent="0.2">
      <c r="E98" s="132"/>
    </row>
    <row r="99" spans="5:5" ht="30" customHeight="1" x14ac:dyDescent="0.2">
      <c r="E99" s="132"/>
    </row>
    <row r="100" spans="5:5" ht="30" customHeight="1" x14ac:dyDescent="0.2">
      <c r="E100" s="132"/>
    </row>
    <row r="101" spans="5:5" ht="30" customHeight="1" x14ac:dyDescent="0.2">
      <c r="E101" s="132"/>
    </row>
    <row r="102" spans="5:5" ht="30" customHeight="1" x14ac:dyDescent="0.2">
      <c r="E102" s="132"/>
    </row>
    <row r="103" spans="5:5" ht="30" customHeight="1" x14ac:dyDescent="0.2">
      <c r="E103" s="132"/>
    </row>
    <row r="104" spans="5:5" ht="30" customHeight="1" x14ac:dyDescent="0.2">
      <c r="E104" s="132"/>
    </row>
    <row r="105" spans="5:5" ht="30" customHeight="1" x14ac:dyDescent="0.2">
      <c r="E105" s="132"/>
    </row>
    <row r="106" spans="5:5" ht="30" customHeight="1" x14ac:dyDescent="0.2">
      <c r="E106" s="132"/>
    </row>
    <row r="107" spans="5:5" ht="30" customHeight="1" x14ac:dyDescent="0.2">
      <c r="E107" s="132"/>
    </row>
    <row r="108" spans="5:5" ht="30" customHeight="1" x14ac:dyDescent="0.2">
      <c r="E108" s="132"/>
    </row>
    <row r="109" spans="5:5" ht="30" customHeight="1" x14ac:dyDescent="0.2">
      <c r="E109" s="132"/>
    </row>
    <row r="110" spans="5:5" ht="30" customHeight="1" x14ac:dyDescent="0.2">
      <c r="E110" s="132"/>
    </row>
    <row r="111" spans="5:5" ht="30" customHeight="1" x14ac:dyDescent="0.2">
      <c r="E111" s="132"/>
    </row>
    <row r="112" spans="5:5" ht="30" customHeight="1" x14ac:dyDescent="0.2">
      <c r="E112" s="132"/>
    </row>
    <row r="113" spans="3:5" ht="30" customHeight="1" x14ac:dyDescent="0.2">
      <c r="E113" s="132"/>
    </row>
    <row r="114" spans="3:5" ht="30" customHeight="1" x14ac:dyDescent="0.2">
      <c r="E114" s="132"/>
    </row>
    <row r="115" spans="3:5" ht="30" customHeight="1" x14ac:dyDescent="0.2">
      <c r="E115" s="132"/>
    </row>
    <row r="116" spans="3:5" ht="30" customHeight="1" x14ac:dyDescent="0.2">
      <c r="E116" s="132"/>
    </row>
    <row r="117" spans="3:5" ht="30" customHeight="1" x14ac:dyDescent="0.2">
      <c r="E117" s="132"/>
    </row>
    <row r="118" spans="3:5" ht="30" customHeight="1" x14ac:dyDescent="0.2">
      <c r="E118" s="132"/>
    </row>
    <row r="119" spans="3:5" ht="30" customHeight="1" x14ac:dyDescent="0.2">
      <c r="E119" s="132"/>
    </row>
    <row r="120" spans="3:5" ht="30" customHeight="1" x14ac:dyDescent="0.2">
      <c r="E120" s="132"/>
    </row>
    <row r="121" spans="3:5" ht="30" customHeight="1" x14ac:dyDescent="0.2">
      <c r="C121" s="108"/>
    </row>
    <row r="122" spans="3:5" ht="30" customHeight="1" x14ac:dyDescent="0.2">
      <c r="C122" s="108"/>
    </row>
    <row r="123" spans="3:5" ht="30" customHeight="1" x14ac:dyDescent="0.2">
      <c r="C123" s="108"/>
    </row>
    <row r="124" spans="3:5" ht="30" customHeight="1" x14ac:dyDescent="0.2">
      <c r="C124" s="108"/>
    </row>
    <row r="125" spans="3:5" ht="30" customHeight="1" x14ac:dyDescent="0.2">
      <c r="C125" s="108"/>
    </row>
    <row r="126" spans="3:5" ht="30" customHeight="1" x14ac:dyDescent="0.2">
      <c r="C126" s="108"/>
    </row>
  </sheetData>
  <mergeCells count="11">
    <mergeCell ref="F2:H8"/>
    <mergeCell ref="B4:D4"/>
    <mergeCell ref="C5:D5"/>
    <mergeCell ref="C6:D6"/>
    <mergeCell ref="C7:D7"/>
    <mergeCell ref="C8:D8"/>
    <mergeCell ref="C9:D9"/>
    <mergeCell ref="C10:D10"/>
    <mergeCell ref="C11:D11"/>
    <mergeCell ref="B2:B3"/>
    <mergeCell ref="C2:E2"/>
  </mergeCells>
  <hyperlinks>
    <hyperlink ref="C2" location="Samf4" display="← Till sammanställningen" xr:uid="{39C6CEB9-B3AA-446D-8F6D-F1E8DF9E9548}"/>
    <hyperlink ref="C1" location="Översikt!A1" display="← Till Översikt" xr:uid="{3141FBC8-D74A-4B6B-A0EB-E3332C089110}"/>
  </hyperlinks>
  <pageMargins left="0.25" right="0.25" top="0.75" bottom="0.75" header="0.3" footer="0.3"/>
  <pageSetup paperSize="9" fitToWidth="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8A5C7-0E61-4323-9912-1B9943498598}">
  <sheetPr codeName="Sheet9">
    <tabColor theme="4" tint="0.59999389629810485"/>
  </sheetPr>
  <dimension ref="B1:Y136"/>
  <sheetViews>
    <sheetView showGridLines="0" zoomScale="84" zoomScaleNormal="100" workbookViewId="0">
      <pane ySplit="4" topLeftCell="A5" activePane="bottomLeft" state="frozen"/>
      <selection pane="bottomLeft" activeCell="G24" sqref="G24"/>
    </sheetView>
  </sheetViews>
  <sheetFormatPr defaultRowHeight="30" customHeight="1" x14ac:dyDescent="0.2"/>
  <cols>
    <col min="1" max="1" width="3" style="95" customWidth="1"/>
    <col min="2" max="2" width="6.85546875" style="131" customWidth="1"/>
    <col min="3" max="3" width="54.28515625" style="135" customWidth="1"/>
    <col min="4" max="4" width="26.140625" style="135" customWidth="1"/>
    <col min="5" max="17" width="12.140625" style="132" customWidth="1"/>
    <col min="18" max="18" width="15.7109375" style="133" customWidth="1"/>
    <col min="19" max="19" width="15.7109375" style="134" customWidth="1"/>
    <col min="20" max="20" width="12.140625" style="132" customWidth="1"/>
    <col min="21" max="21" width="25.85546875" style="132" customWidth="1"/>
    <col min="22" max="25" width="12.140625" style="135" customWidth="1"/>
    <col min="26" max="32" width="12.140625" style="95" customWidth="1"/>
    <col min="33" max="256" width="9.140625" style="95"/>
    <col min="257" max="257" width="3" style="95" customWidth="1"/>
    <col min="258" max="258" width="6.85546875" style="95" customWidth="1"/>
    <col min="259" max="259" width="54.28515625" style="95" customWidth="1"/>
    <col min="260" max="260" width="26.140625" style="95" customWidth="1"/>
    <col min="261" max="273" width="12.140625" style="95" customWidth="1"/>
    <col min="274" max="275" width="14.42578125" style="95" customWidth="1"/>
    <col min="276" max="276" width="12.140625" style="95" customWidth="1"/>
    <col min="277" max="277" width="25.85546875" style="95" customWidth="1"/>
    <col min="278" max="288" width="12.140625" style="95" customWidth="1"/>
    <col min="289" max="512" width="9.140625" style="95"/>
    <col min="513" max="513" width="3" style="95" customWidth="1"/>
    <col min="514" max="514" width="6.85546875" style="95" customWidth="1"/>
    <col min="515" max="515" width="54.28515625" style="95" customWidth="1"/>
    <col min="516" max="516" width="26.140625" style="95" customWidth="1"/>
    <col min="517" max="529" width="12.140625" style="95" customWidth="1"/>
    <col min="530" max="531" width="14.42578125" style="95" customWidth="1"/>
    <col min="532" max="532" width="12.140625" style="95" customWidth="1"/>
    <col min="533" max="533" width="25.85546875" style="95" customWidth="1"/>
    <col min="534" max="544" width="12.140625" style="95" customWidth="1"/>
    <col min="545" max="768" width="9.140625" style="95"/>
    <col min="769" max="769" width="3" style="95" customWidth="1"/>
    <col min="770" max="770" width="6.85546875" style="95" customWidth="1"/>
    <col min="771" max="771" width="54.28515625" style="95" customWidth="1"/>
    <col min="772" max="772" width="26.140625" style="95" customWidth="1"/>
    <col min="773" max="785" width="12.140625" style="95" customWidth="1"/>
    <col min="786" max="787" width="14.42578125" style="95" customWidth="1"/>
    <col min="788" max="788" width="12.140625" style="95" customWidth="1"/>
    <col min="789" max="789" width="25.85546875" style="95" customWidth="1"/>
    <col min="790" max="800" width="12.140625" style="95" customWidth="1"/>
    <col min="801" max="1024" width="9.140625" style="95"/>
    <col min="1025" max="1025" width="3" style="95" customWidth="1"/>
    <col min="1026" max="1026" width="6.85546875" style="95" customWidth="1"/>
    <col min="1027" max="1027" width="54.28515625" style="95" customWidth="1"/>
    <col min="1028" max="1028" width="26.140625" style="95" customWidth="1"/>
    <col min="1029" max="1041" width="12.140625" style="95" customWidth="1"/>
    <col min="1042" max="1043" width="14.42578125" style="95" customWidth="1"/>
    <col min="1044" max="1044" width="12.140625" style="95" customWidth="1"/>
    <col min="1045" max="1045" width="25.85546875" style="95" customWidth="1"/>
    <col min="1046" max="1056" width="12.140625" style="95" customWidth="1"/>
    <col min="1057" max="1280" width="9.140625" style="95"/>
    <col min="1281" max="1281" width="3" style="95" customWidth="1"/>
    <col min="1282" max="1282" width="6.85546875" style="95" customWidth="1"/>
    <col min="1283" max="1283" width="54.28515625" style="95" customWidth="1"/>
    <col min="1284" max="1284" width="26.140625" style="95" customWidth="1"/>
    <col min="1285" max="1297" width="12.140625" style="95" customWidth="1"/>
    <col min="1298" max="1299" width="14.42578125" style="95" customWidth="1"/>
    <col min="1300" max="1300" width="12.140625" style="95" customWidth="1"/>
    <col min="1301" max="1301" width="25.85546875" style="95" customWidth="1"/>
    <col min="1302" max="1312" width="12.140625" style="95" customWidth="1"/>
    <col min="1313" max="1536" width="9.140625" style="95"/>
    <col min="1537" max="1537" width="3" style="95" customWidth="1"/>
    <col min="1538" max="1538" width="6.85546875" style="95" customWidth="1"/>
    <col min="1539" max="1539" width="54.28515625" style="95" customWidth="1"/>
    <col min="1540" max="1540" width="26.140625" style="95" customWidth="1"/>
    <col min="1541" max="1553" width="12.140625" style="95" customWidth="1"/>
    <col min="1554" max="1555" width="14.42578125" style="95" customWidth="1"/>
    <col min="1556" max="1556" width="12.140625" style="95" customWidth="1"/>
    <col min="1557" max="1557" width="25.85546875" style="95" customWidth="1"/>
    <col min="1558" max="1568" width="12.140625" style="95" customWidth="1"/>
    <col min="1569" max="1792" width="9.140625" style="95"/>
    <col min="1793" max="1793" width="3" style="95" customWidth="1"/>
    <col min="1794" max="1794" width="6.85546875" style="95" customWidth="1"/>
    <col min="1795" max="1795" width="54.28515625" style="95" customWidth="1"/>
    <col min="1796" max="1796" width="26.140625" style="95" customWidth="1"/>
    <col min="1797" max="1809" width="12.140625" style="95" customWidth="1"/>
    <col min="1810" max="1811" width="14.42578125" style="95" customWidth="1"/>
    <col min="1812" max="1812" width="12.140625" style="95" customWidth="1"/>
    <col min="1813" max="1813" width="25.85546875" style="95" customWidth="1"/>
    <col min="1814" max="1824" width="12.140625" style="95" customWidth="1"/>
    <col min="1825" max="2048" width="9.140625" style="95"/>
    <col min="2049" max="2049" width="3" style="95" customWidth="1"/>
    <col min="2050" max="2050" width="6.85546875" style="95" customWidth="1"/>
    <col min="2051" max="2051" width="54.28515625" style="95" customWidth="1"/>
    <col min="2052" max="2052" width="26.140625" style="95" customWidth="1"/>
    <col min="2053" max="2065" width="12.140625" style="95" customWidth="1"/>
    <col min="2066" max="2067" width="14.42578125" style="95" customWidth="1"/>
    <col min="2068" max="2068" width="12.140625" style="95" customWidth="1"/>
    <col min="2069" max="2069" width="25.85546875" style="95" customWidth="1"/>
    <col min="2070" max="2080" width="12.140625" style="95" customWidth="1"/>
    <col min="2081" max="2304" width="9.140625" style="95"/>
    <col min="2305" max="2305" width="3" style="95" customWidth="1"/>
    <col min="2306" max="2306" width="6.85546875" style="95" customWidth="1"/>
    <col min="2307" max="2307" width="54.28515625" style="95" customWidth="1"/>
    <col min="2308" max="2308" width="26.140625" style="95" customWidth="1"/>
    <col min="2309" max="2321" width="12.140625" style="95" customWidth="1"/>
    <col min="2322" max="2323" width="14.42578125" style="95" customWidth="1"/>
    <col min="2324" max="2324" width="12.140625" style="95" customWidth="1"/>
    <col min="2325" max="2325" width="25.85546875" style="95" customWidth="1"/>
    <col min="2326" max="2336" width="12.140625" style="95" customWidth="1"/>
    <col min="2337" max="2560" width="9.140625" style="95"/>
    <col min="2561" max="2561" width="3" style="95" customWidth="1"/>
    <col min="2562" max="2562" width="6.85546875" style="95" customWidth="1"/>
    <col min="2563" max="2563" width="54.28515625" style="95" customWidth="1"/>
    <col min="2564" max="2564" width="26.140625" style="95" customWidth="1"/>
    <col min="2565" max="2577" width="12.140625" style="95" customWidth="1"/>
    <col min="2578" max="2579" width="14.42578125" style="95" customWidth="1"/>
    <col min="2580" max="2580" width="12.140625" style="95" customWidth="1"/>
    <col min="2581" max="2581" width="25.85546875" style="95" customWidth="1"/>
    <col min="2582" max="2592" width="12.140625" style="95" customWidth="1"/>
    <col min="2593" max="2816" width="9.140625" style="95"/>
    <col min="2817" max="2817" width="3" style="95" customWidth="1"/>
    <col min="2818" max="2818" width="6.85546875" style="95" customWidth="1"/>
    <col min="2819" max="2819" width="54.28515625" style="95" customWidth="1"/>
    <col min="2820" max="2820" width="26.140625" style="95" customWidth="1"/>
    <col min="2821" max="2833" width="12.140625" style="95" customWidth="1"/>
    <col min="2834" max="2835" width="14.42578125" style="95" customWidth="1"/>
    <col min="2836" max="2836" width="12.140625" style="95" customWidth="1"/>
    <col min="2837" max="2837" width="25.85546875" style="95" customWidth="1"/>
    <col min="2838" max="2848" width="12.140625" style="95" customWidth="1"/>
    <col min="2849" max="3072" width="9.140625" style="95"/>
    <col min="3073" max="3073" width="3" style="95" customWidth="1"/>
    <col min="3074" max="3074" width="6.85546875" style="95" customWidth="1"/>
    <col min="3075" max="3075" width="54.28515625" style="95" customWidth="1"/>
    <col min="3076" max="3076" width="26.140625" style="95" customWidth="1"/>
    <col min="3077" max="3089" width="12.140625" style="95" customWidth="1"/>
    <col min="3090" max="3091" width="14.42578125" style="95" customWidth="1"/>
    <col min="3092" max="3092" width="12.140625" style="95" customWidth="1"/>
    <col min="3093" max="3093" width="25.85546875" style="95" customWidth="1"/>
    <col min="3094" max="3104" width="12.140625" style="95" customWidth="1"/>
    <col min="3105" max="3328" width="9.140625" style="95"/>
    <col min="3329" max="3329" width="3" style="95" customWidth="1"/>
    <col min="3330" max="3330" width="6.85546875" style="95" customWidth="1"/>
    <col min="3331" max="3331" width="54.28515625" style="95" customWidth="1"/>
    <col min="3332" max="3332" width="26.140625" style="95" customWidth="1"/>
    <col min="3333" max="3345" width="12.140625" style="95" customWidth="1"/>
    <col min="3346" max="3347" width="14.42578125" style="95" customWidth="1"/>
    <col min="3348" max="3348" width="12.140625" style="95" customWidth="1"/>
    <col min="3349" max="3349" width="25.85546875" style="95" customWidth="1"/>
    <col min="3350" max="3360" width="12.140625" style="95" customWidth="1"/>
    <col min="3361" max="3584" width="9.140625" style="95"/>
    <col min="3585" max="3585" width="3" style="95" customWidth="1"/>
    <col min="3586" max="3586" width="6.85546875" style="95" customWidth="1"/>
    <col min="3587" max="3587" width="54.28515625" style="95" customWidth="1"/>
    <col min="3588" max="3588" width="26.140625" style="95" customWidth="1"/>
    <col min="3589" max="3601" width="12.140625" style="95" customWidth="1"/>
    <col min="3602" max="3603" width="14.42578125" style="95" customWidth="1"/>
    <col min="3604" max="3604" width="12.140625" style="95" customWidth="1"/>
    <col min="3605" max="3605" width="25.85546875" style="95" customWidth="1"/>
    <col min="3606" max="3616" width="12.140625" style="95" customWidth="1"/>
    <col min="3617" max="3840" width="9.140625" style="95"/>
    <col min="3841" max="3841" width="3" style="95" customWidth="1"/>
    <col min="3842" max="3842" width="6.85546875" style="95" customWidth="1"/>
    <col min="3843" max="3843" width="54.28515625" style="95" customWidth="1"/>
    <col min="3844" max="3844" width="26.140625" style="95" customWidth="1"/>
    <col min="3845" max="3857" width="12.140625" style="95" customWidth="1"/>
    <col min="3858" max="3859" width="14.42578125" style="95" customWidth="1"/>
    <col min="3860" max="3860" width="12.140625" style="95" customWidth="1"/>
    <col min="3861" max="3861" width="25.85546875" style="95" customWidth="1"/>
    <col min="3862" max="3872" width="12.140625" style="95" customWidth="1"/>
    <col min="3873" max="4096" width="9.140625" style="95"/>
    <col min="4097" max="4097" width="3" style="95" customWidth="1"/>
    <col min="4098" max="4098" width="6.85546875" style="95" customWidth="1"/>
    <col min="4099" max="4099" width="54.28515625" style="95" customWidth="1"/>
    <col min="4100" max="4100" width="26.140625" style="95" customWidth="1"/>
    <col min="4101" max="4113" width="12.140625" style="95" customWidth="1"/>
    <col min="4114" max="4115" width="14.42578125" style="95" customWidth="1"/>
    <col min="4116" max="4116" width="12.140625" style="95" customWidth="1"/>
    <col min="4117" max="4117" width="25.85546875" style="95" customWidth="1"/>
    <col min="4118" max="4128" width="12.140625" style="95" customWidth="1"/>
    <col min="4129" max="4352" width="9.140625" style="95"/>
    <col min="4353" max="4353" width="3" style="95" customWidth="1"/>
    <col min="4354" max="4354" width="6.85546875" style="95" customWidth="1"/>
    <col min="4355" max="4355" width="54.28515625" style="95" customWidth="1"/>
    <col min="4356" max="4356" width="26.140625" style="95" customWidth="1"/>
    <col min="4357" max="4369" width="12.140625" style="95" customWidth="1"/>
    <col min="4370" max="4371" width="14.42578125" style="95" customWidth="1"/>
    <col min="4372" max="4372" width="12.140625" style="95" customWidth="1"/>
    <col min="4373" max="4373" width="25.85546875" style="95" customWidth="1"/>
    <col min="4374" max="4384" width="12.140625" style="95" customWidth="1"/>
    <col min="4385" max="4608" width="9.140625" style="95"/>
    <col min="4609" max="4609" width="3" style="95" customWidth="1"/>
    <col min="4610" max="4610" width="6.85546875" style="95" customWidth="1"/>
    <col min="4611" max="4611" width="54.28515625" style="95" customWidth="1"/>
    <col min="4612" max="4612" width="26.140625" style="95" customWidth="1"/>
    <col min="4613" max="4625" width="12.140625" style="95" customWidth="1"/>
    <col min="4626" max="4627" width="14.42578125" style="95" customWidth="1"/>
    <col min="4628" max="4628" width="12.140625" style="95" customWidth="1"/>
    <col min="4629" max="4629" width="25.85546875" style="95" customWidth="1"/>
    <col min="4630" max="4640" width="12.140625" style="95" customWidth="1"/>
    <col min="4641" max="4864" width="9.140625" style="95"/>
    <col min="4865" max="4865" width="3" style="95" customWidth="1"/>
    <col min="4866" max="4866" width="6.85546875" style="95" customWidth="1"/>
    <col min="4867" max="4867" width="54.28515625" style="95" customWidth="1"/>
    <col min="4868" max="4868" width="26.140625" style="95" customWidth="1"/>
    <col min="4869" max="4881" width="12.140625" style="95" customWidth="1"/>
    <col min="4882" max="4883" width="14.42578125" style="95" customWidth="1"/>
    <col min="4884" max="4884" width="12.140625" style="95" customWidth="1"/>
    <col min="4885" max="4885" width="25.85546875" style="95" customWidth="1"/>
    <col min="4886" max="4896" width="12.140625" style="95" customWidth="1"/>
    <col min="4897" max="5120" width="9.140625" style="95"/>
    <col min="5121" max="5121" width="3" style="95" customWidth="1"/>
    <col min="5122" max="5122" width="6.85546875" style="95" customWidth="1"/>
    <col min="5123" max="5123" width="54.28515625" style="95" customWidth="1"/>
    <col min="5124" max="5124" width="26.140625" style="95" customWidth="1"/>
    <col min="5125" max="5137" width="12.140625" style="95" customWidth="1"/>
    <col min="5138" max="5139" width="14.42578125" style="95" customWidth="1"/>
    <col min="5140" max="5140" width="12.140625" style="95" customWidth="1"/>
    <col min="5141" max="5141" width="25.85546875" style="95" customWidth="1"/>
    <col min="5142" max="5152" width="12.140625" style="95" customWidth="1"/>
    <col min="5153" max="5376" width="9.140625" style="95"/>
    <col min="5377" max="5377" width="3" style="95" customWidth="1"/>
    <col min="5378" max="5378" width="6.85546875" style="95" customWidth="1"/>
    <col min="5379" max="5379" width="54.28515625" style="95" customWidth="1"/>
    <col min="5380" max="5380" width="26.140625" style="95" customWidth="1"/>
    <col min="5381" max="5393" width="12.140625" style="95" customWidth="1"/>
    <col min="5394" max="5395" width="14.42578125" style="95" customWidth="1"/>
    <col min="5396" max="5396" width="12.140625" style="95" customWidth="1"/>
    <col min="5397" max="5397" width="25.85546875" style="95" customWidth="1"/>
    <col min="5398" max="5408" width="12.140625" style="95" customWidth="1"/>
    <col min="5409" max="5632" width="9.140625" style="95"/>
    <col min="5633" max="5633" width="3" style="95" customWidth="1"/>
    <col min="5634" max="5634" width="6.85546875" style="95" customWidth="1"/>
    <col min="5635" max="5635" width="54.28515625" style="95" customWidth="1"/>
    <col min="5636" max="5636" width="26.140625" style="95" customWidth="1"/>
    <col min="5637" max="5649" width="12.140625" style="95" customWidth="1"/>
    <col min="5650" max="5651" width="14.42578125" style="95" customWidth="1"/>
    <col min="5652" max="5652" width="12.140625" style="95" customWidth="1"/>
    <col min="5653" max="5653" width="25.85546875" style="95" customWidth="1"/>
    <col min="5654" max="5664" width="12.140625" style="95" customWidth="1"/>
    <col min="5665" max="5888" width="9.140625" style="95"/>
    <col min="5889" max="5889" width="3" style="95" customWidth="1"/>
    <col min="5890" max="5890" width="6.85546875" style="95" customWidth="1"/>
    <col min="5891" max="5891" width="54.28515625" style="95" customWidth="1"/>
    <col min="5892" max="5892" width="26.140625" style="95" customWidth="1"/>
    <col min="5893" max="5905" width="12.140625" style="95" customWidth="1"/>
    <col min="5906" max="5907" width="14.42578125" style="95" customWidth="1"/>
    <col min="5908" max="5908" width="12.140625" style="95" customWidth="1"/>
    <col min="5909" max="5909" width="25.85546875" style="95" customWidth="1"/>
    <col min="5910" max="5920" width="12.140625" style="95" customWidth="1"/>
    <col min="5921" max="6144" width="9.140625" style="95"/>
    <col min="6145" max="6145" width="3" style="95" customWidth="1"/>
    <col min="6146" max="6146" width="6.85546875" style="95" customWidth="1"/>
    <col min="6147" max="6147" width="54.28515625" style="95" customWidth="1"/>
    <col min="6148" max="6148" width="26.140625" style="95" customWidth="1"/>
    <col min="6149" max="6161" width="12.140625" style="95" customWidth="1"/>
    <col min="6162" max="6163" width="14.42578125" style="95" customWidth="1"/>
    <col min="6164" max="6164" width="12.140625" style="95" customWidth="1"/>
    <col min="6165" max="6165" width="25.85546875" style="95" customWidth="1"/>
    <col min="6166" max="6176" width="12.140625" style="95" customWidth="1"/>
    <col min="6177" max="6400" width="9.140625" style="95"/>
    <col min="6401" max="6401" width="3" style="95" customWidth="1"/>
    <col min="6402" max="6402" width="6.85546875" style="95" customWidth="1"/>
    <col min="6403" max="6403" width="54.28515625" style="95" customWidth="1"/>
    <col min="6404" max="6404" width="26.140625" style="95" customWidth="1"/>
    <col min="6405" max="6417" width="12.140625" style="95" customWidth="1"/>
    <col min="6418" max="6419" width="14.42578125" style="95" customWidth="1"/>
    <col min="6420" max="6420" width="12.140625" style="95" customWidth="1"/>
    <col min="6421" max="6421" width="25.85546875" style="95" customWidth="1"/>
    <col min="6422" max="6432" width="12.140625" style="95" customWidth="1"/>
    <col min="6433" max="6656" width="9.140625" style="95"/>
    <col min="6657" max="6657" width="3" style="95" customWidth="1"/>
    <col min="6658" max="6658" width="6.85546875" style="95" customWidth="1"/>
    <col min="6659" max="6659" width="54.28515625" style="95" customWidth="1"/>
    <col min="6660" max="6660" width="26.140625" style="95" customWidth="1"/>
    <col min="6661" max="6673" width="12.140625" style="95" customWidth="1"/>
    <col min="6674" max="6675" width="14.42578125" style="95" customWidth="1"/>
    <col min="6676" max="6676" width="12.140625" style="95" customWidth="1"/>
    <col min="6677" max="6677" width="25.85546875" style="95" customWidth="1"/>
    <col min="6678" max="6688" width="12.140625" style="95" customWidth="1"/>
    <col min="6689" max="6912" width="9.140625" style="95"/>
    <col min="6913" max="6913" width="3" style="95" customWidth="1"/>
    <col min="6914" max="6914" width="6.85546875" style="95" customWidth="1"/>
    <col min="6915" max="6915" width="54.28515625" style="95" customWidth="1"/>
    <col min="6916" max="6916" width="26.140625" style="95" customWidth="1"/>
    <col min="6917" max="6929" width="12.140625" style="95" customWidth="1"/>
    <col min="6930" max="6931" width="14.42578125" style="95" customWidth="1"/>
    <col min="6932" max="6932" width="12.140625" style="95" customWidth="1"/>
    <col min="6933" max="6933" width="25.85546875" style="95" customWidth="1"/>
    <col min="6934" max="6944" width="12.140625" style="95" customWidth="1"/>
    <col min="6945" max="7168" width="9.140625" style="95"/>
    <col min="7169" max="7169" width="3" style="95" customWidth="1"/>
    <col min="7170" max="7170" width="6.85546875" style="95" customWidth="1"/>
    <col min="7171" max="7171" width="54.28515625" style="95" customWidth="1"/>
    <col min="7172" max="7172" width="26.140625" style="95" customWidth="1"/>
    <col min="7173" max="7185" width="12.140625" style="95" customWidth="1"/>
    <col min="7186" max="7187" width="14.42578125" style="95" customWidth="1"/>
    <col min="7188" max="7188" width="12.140625" style="95" customWidth="1"/>
    <col min="7189" max="7189" width="25.85546875" style="95" customWidth="1"/>
    <col min="7190" max="7200" width="12.140625" style="95" customWidth="1"/>
    <col min="7201" max="7424" width="9.140625" style="95"/>
    <col min="7425" max="7425" width="3" style="95" customWidth="1"/>
    <col min="7426" max="7426" width="6.85546875" style="95" customWidth="1"/>
    <col min="7427" max="7427" width="54.28515625" style="95" customWidth="1"/>
    <col min="7428" max="7428" width="26.140625" style="95" customWidth="1"/>
    <col min="7429" max="7441" width="12.140625" style="95" customWidth="1"/>
    <col min="7442" max="7443" width="14.42578125" style="95" customWidth="1"/>
    <col min="7444" max="7444" width="12.140625" style="95" customWidth="1"/>
    <col min="7445" max="7445" width="25.85546875" style="95" customWidth="1"/>
    <col min="7446" max="7456" width="12.140625" style="95" customWidth="1"/>
    <col min="7457" max="7680" width="9.140625" style="95"/>
    <col min="7681" max="7681" width="3" style="95" customWidth="1"/>
    <col min="7682" max="7682" width="6.85546875" style="95" customWidth="1"/>
    <col min="7683" max="7683" width="54.28515625" style="95" customWidth="1"/>
    <col min="7684" max="7684" width="26.140625" style="95" customWidth="1"/>
    <col min="7685" max="7697" width="12.140625" style="95" customWidth="1"/>
    <col min="7698" max="7699" width="14.42578125" style="95" customWidth="1"/>
    <col min="7700" max="7700" width="12.140625" style="95" customWidth="1"/>
    <col min="7701" max="7701" width="25.85546875" style="95" customWidth="1"/>
    <col min="7702" max="7712" width="12.140625" style="95" customWidth="1"/>
    <col min="7713" max="7936" width="9.140625" style="95"/>
    <col min="7937" max="7937" width="3" style="95" customWidth="1"/>
    <col min="7938" max="7938" width="6.85546875" style="95" customWidth="1"/>
    <col min="7939" max="7939" width="54.28515625" style="95" customWidth="1"/>
    <col min="7940" max="7940" width="26.140625" style="95" customWidth="1"/>
    <col min="7941" max="7953" width="12.140625" style="95" customWidth="1"/>
    <col min="7954" max="7955" width="14.42578125" style="95" customWidth="1"/>
    <col min="7956" max="7956" width="12.140625" style="95" customWidth="1"/>
    <col min="7957" max="7957" width="25.85546875" style="95" customWidth="1"/>
    <col min="7958" max="7968" width="12.140625" style="95" customWidth="1"/>
    <col min="7969" max="8192" width="9.140625" style="95"/>
    <col min="8193" max="8193" width="3" style="95" customWidth="1"/>
    <col min="8194" max="8194" width="6.85546875" style="95" customWidth="1"/>
    <col min="8195" max="8195" width="54.28515625" style="95" customWidth="1"/>
    <col min="8196" max="8196" width="26.140625" style="95" customWidth="1"/>
    <col min="8197" max="8209" width="12.140625" style="95" customWidth="1"/>
    <col min="8210" max="8211" width="14.42578125" style="95" customWidth="1"/>
    <col min="8212" max="8212" width="12.140625" style="95" customWidth="1"/>
    <col min="8213" max="8213" width="25.85546875" style="95" customWidth="1"/>
    <col min="8214" max="8224" width="12.140625" style="95" customWidth="1"/>
    <col min="8225" max="8448" width="9.140625" style="95"/>
    <col min="8449" max="8449" width="3" style="95" customWidth="1"/>
    <col min="8450" max="8450" width="6.85546875" style="95" customWidth="1"/>
    <col min="8451" max="8451" width="54.28515625" style="95" customWidth="1"/>
    <col min="8452" max="8452" width="26.140625" style="95" customWidth="1"/>
    <col min="8453" max="8465" width="12.140625" style="95" customWidth="1"/>
    <col min="8466" max="8467" width="14.42578125" style="95" customWidth="1"/>
    <col min="8468" max="8468" width="12.140625" style="95" customWidth="1"/>
    <col min="8469" max="8469" width="25.85546875" style="95" customWidth="1"/>
    <col min="8470" max="8480" width="12.140625" style="95" customWidth="1"/>
    <col min="8481" max="8704" width="9.140625" style="95"/>
    <col min="8705" max="8705" width="3" style="95" customWidth="1"/>
    <col min="8706" max="8706" width="6.85546875" style="95" customWidth="1"/>
    <col min="8707" max="8707" width="54.28515625" style="95" customWidth="1"/>
    <col min="8708" max="8708" width="26.140625" style="95" customWidth="1"/>
    <col min="8709" max="8721" width="12.140625" style="95" customWidth="1"/>
    <col min="8722" max="8723" width="14.42578125" style="95" customWidth="1"/>
    <col min="8724" max="8724" width="12.140625" style="95" customWidth="1"/>
    <col min="8725" max="8725" width="25.85546875" style="95" customWidth="1"/>
    <col min="8726" max="8736" width="12.140625" style="95" customWidth="1"/>
    <col min="8737" max="8960" width="9.140625" style="95"/>
    <col min="8961" max="8961" width="3" style="95" customWidth="1"/>
    <col min="8962" max="8962" width="6.85546875" style="95" customWidth="1"/>
    <col min="8963" max="8963" width="54.28515625" style="95" customWidth="1"/>
    <col min="8964" max="8964" width="26.140625" style="95" customWidth="1"/>
    <col min="8965" max="8977" width="12.140625" style="95" customWidth="1"/>
    <col min="8978" max="8979" width="14.42578125" style="95" customWidth="1"/>
    <col min="8980" max="8980" width="12.140625" style="95" customWidth="1"/>
    <col min="8981" max="8981" width="25.85546875" style="95" customWidth="1"/>
    <col min="8982" max="8992" width="12.140625" style="95" customWidth="1"/>
    <col min="8993" max="9216" width="9.140625" style="95"/>
    <col min="9217" max="9217" width="3" style="95" customWidth="1"/>
    <col min="9218" max="9218" width="6.85546875" style="95" customWidth="1"/>
    <col min="9219" max="9219" width="54.28515625" style="95" customWidth="1"/>
    <col min="9220" max="9220" width="26.140625" style="95" customWidth="1"/>
    <col min="9221" max="9233" width="12.140625" style="95" customWidth="1"/>
    <col min="9234" max="9235" width="14.42578125" style="95" customWidth="1"/>
    <col min="9236" max="9236" width="12.140625" style="95" customWidth="1"/>
    <col min="9237" max="9237" width="25.85546875" style="95" customWidth="1"/>
    <col min="9238" max="9248" width="12.140625" style="95" customWidth="1"/>
    <col min="9249" max="9472" width="9.140625" style="95"/>
    <col min="9473" max="9473" width="3" style="95" customWidth="1"/>
    <col min="9474" max="9474" width="6.85546875" style="95" customWidth="1"/>
    <col min="9475" max="9475" width="54.28515625" style="95" customWidth="1"/>
    <col min="9476" max="9476" width="26.140625" style="95" customWidth="1"/>
    <col min="9477" max="9489" width="12.140625" style="95" customWidth="1"/>
    <col min="9490" max="9491" width="14.42578125" style="95" customWidth="1"/>
    <col min="9492" max="9492" width="12.140625" style="95" customWidth="1"/>
    <col min="9493" max="9493" width="25.85546875" style="95" customWidth="1"/>
    <col min="9494" max="9504" width="12.140625" style="95" customWidth="1"/>
    <col min="9505" max="9728" width="9.140625" style="95"/>
    <col min="9729" max="9729" width="3" style="95" customWidth="1"/>
    <col min="9730" max="9730" width="6.85546875" style="95" customWidth="1"/>
    <col min="9731" max="9731" width="54.28515625" style="95" customWidth="1"/>
    <col min="9732" max="9732" width="26.140625" style="95" customWidth="1"/>
    <col min="9733" max="9745" width="12.140625" style="95" customWidth="1"/>
    <col min="9746" max="9747" width="14.42578125" style="95" customWidth="1"/>
    <col min="9748" max="9748" width="12.140625" style="95" customWidth="1"/>
    <col min="9749" max="9749" width="25.85546875" style="95" customWidth="1"/>
    <col min="9750" max="9760" width="12.140625" style="95" customWidth="1"/>
    <col min="9761" max="9984" width="9.140625" style="95"/>
    <col min="9985" max="9985" width="3" style="95" customWidth="1"/>
    <col min="9986" max="9986" width="6.85546875" style="95" customWidth="1"/>
    <col min="9987" max="9987" width="54.28515625" style="95" customWidth="1"/>
    <col min="9988" max="9988" width="26.140625" style="95" customWidth="1"/>
    <col min="9989" max="10001" width="12.140625" style="95" customWidth="1"/>
    <col min="10002" max="10003" width="14.42578125" style="95" customWidth="1"/>
    <col min="10004" max="10004" width="12.140625" style="95" customWidth="1"/>
    <col min="10005" max="10005" width="25.85546875" style="95" customWidth="1"/>
    <col min="10006" max="10016" width="12.140625" style="95" customWidth="1"/>
    <col min="10017" max="10240" width="9.140625" style="95"/>
    <col min="10241" max="10241" width="3" style="95" customWidth="1"/>
    <col min="10242" max="10242" width="6.85546875" style="95" customWidth="1"/>
    <col min="10243" max="10243" width="54.28515625" style="95" customWidth="1"/>
    <col min="10244" max="10244" width="26.140625" style="95" customWidth="1"/>
    <col min="10245" max="10257" width="12.140625" style="95" customWidth="1"/>
    <col min="10258" max="10259" width="14.42578125" style="95" customWidth="1"/>
    <col min="10260" max="10260" width="12.140625" style="95" customWidth="1"/>
    <col min="10261" max="10261" width="25.85546875" style="95" customWidth="1"/>
    <col min="10262" max="10272" width="12.140625" style="95" customWidth="1"/>
    <col min="10273" max="10496" width="9.140625" style="95"/>
    <col min="10497" max="10497" width="3" style="95" customWidth="1"/>
    <col min="10498" max="10498" width="6.85546875" style="95" customWidth="1"/>
    <col min="10499" max="10499" width="54.28515625" style="95" customWidth="1"/>
    <col min="10500" max="10500" width="26.140625" style="95" customWidth="1"/>
    <col min="10501" max="10513" width="12.140625" style="95" customWidth="1"/>
    <col min="10514" max="10515" width="14.42578125" style="95" customWidth="1"/>
    <col min="10516" max="10516" width="12.140625" style="95" customWidth="1"/>
    <col min="10517" max="10517" width="25.85546875" style="95" customWidth="1"/>
    <col min="10518" max="10528" width="12.140625" style="95" customWidth="1"/>
    <col min="10529" max="10752" width="9.140625" style="95"/>
    <col min="10753" max="10753" width="3" style="95" customWidth="1"/>
    <col min="10754" max="10754" width="6.85546875" style="95" customWidth="1"/>
    <col min="10755" max="10755" width="54.28515625" style="95" customWidth="1"/>
    <col min="10756" max="10756" width="26.140625" style="95" customWidth="1"/>
    <col min="10757" max="10769" width="12.140625" style="95" customWidth="1"/>
    <col min="10770" max="10771" width="14.42578125" style="95" customWidth="1"/>
    <col min="10772" max="10772" width="12.140625" style="95" customWidth="1"/>
    <col min="10773" max="10773" width="25.85546875" style="95" customWidth="1"/>
    <col min="10774" max="10784" width="12.140625" style="95" customWidth="1"/>
    <col min="10785" max="11008" width="9.140625" style="95"/>
    <col min="11009" max="11009" width="3" style="95" customWidth="1"/>
    <col min="11010" max="11010" width="6.85546875" style="95" customWidth="1"/>
    <col min="11011" max="11011" width="54.28515625" style="95" customWidth="1"/>
    <col min="11012" max="11012" width="26.140625" style="95" customWidth="1"/>
    <col min="11013" max="11025" width="12.140625" style="95" customWidth="1"/>
    <col min="11026" max="11027" width="14.42578125" style="95" customWidth="1"/>
    <col min="11028" max="11028" width="12.140625" style="95" customWidth="1"/>
    <col min="11029" max="11029" width="25.85546875" style="95" customWidth="1"/>
    <col min="11030" max="11040" width="12.140625" style="95" customWidth="1"/>
    <col min="11041" max="11264" width="9.140625" style="95"/>
    <col min="11265" max="11265" width="3" style="95" customWidth="1"/>
    <col min="11266" max="11266" width="6.85546875" style="95" customWidth="1"/>
    <col min="11267" max="11267" width="54.28515625" style="95" customWidth="1"/>
    <col min="11268" max="11268" width="26.140625" style="95" customWidth="1"/>
    <col min="11269" max="11281" width="12.140625" style="95" customWidth="1"/>
    <col min="11282" max="11283" width="14.42578125" style="95" customWidth="1"/>
    <col min="11284" max="11284" width="12.140625" style="95" customWidth="1"/>
    <col min="11285" max="11285" width="25.85546875" style="95" customWidth="1"/>
    <col min="11286" max="11296" width="12.140625" style="95" customWidth="1"/>
    <col min="11297" max="11520" width="9.140625" style="95"/>
    <col min="11521" max="11521" width="3" style="95" customWidth="1"/>
    <col min="11522" max="11522" width="6.85546875" style="95" customWidth="1"/>
    <col min="11523" max="11523" width="54.28515625" style="95" customWidth="1"/>
    <col min="11524" max="11524" width="26.140625" style="95" customWidth="1"/>
    <col min="11525" max="11537" width="12.140625" style="95" customWidth="1"/>
    <col min="11538" max="11539" width="14.42578125" style="95" customWidth="1"/>
    <col min="11540" max="11540" width="12.140625" style="95" customWidth="1"/>
    <col min="11541" max="11541" width="25.85546875" style="95" customWidth="1"/>
    <col min="11542" max="11552" width="12.140625" style="95" customWidth="1"/>
    <col min="11553" max="11776" width="9.140625" style="95"/>
    <col min="11777" max="11777" width="3" style="95" customWidth="1"/>
    <col min="11778" max="11778" width="6.85546875" style="95" customWidth="1"/>
    <col min="11779" max="11779" width="54.28515625" style="95" customWidth="1"/>
    <col min="11780" max="11780" width="26.140625" style="95" customWidth="1"/>
    <col min="11781" max="11793" width="12.140625" style="95" customWidth="1"/>
    <col min="11794" max="11795" width="14.42578125" style="95" customWidth="1"/>
    <col min="11796" max="11796" width="12.140625" style="95" customWidth="1"/>
    <col min="11797" max="11797" width="25.85546875" style="95" customWidth="1"/>
    <col min="11798" max="11808" width="12.140625" style="95" customWidth="1"/>
    <col min="11809" max="12032" width="9.140625" style="95"/>
    <col min="12033" max="12033" width="3" style="95" customWidth="1"/>
    <col min="12034" max="12034" width="6.85546875" style="95" customWidth="1"/>
    <col min="12035" max="12035" width="54.28515625" style="95" customWidth="1"/>
    <col min="12036" max="12036" width="26.140625" style="95" customWidth="1"/>
    <col min="12037" max="12049" width="12.140625" style="95" customWidth="1"/>
    <col min="12050" max="12051" width="14.42578125" style="95" customWidth="1"/>
    <col min="12052" max="12052" width="12.140625" style="95" customWidth="1"/>
    <col min="12053" max="12053" width="25.85546875" style="95" customWidth="1"/>
    <col min="12054" max="12064" width="12.140625" style="95" customWidth="1"/>
    <col min="12065" max="12288" width="9.140625" style="95"/>
    <col min="12289" max="12289" width="3" style="95" customWidth="1"/>
    <col min="12290" max="12290" width="6.85546875" style="95" customWidth="1"/>
    <col min="12291" max="12291" width="54.28515625" style="95" customWidth="1"/>
    <col min="12292" max="12292" width="26.140625" style="95" customWidth="1"/>
    <col min="12293" max="12305" width="12.140625" style="95" customWidth="1"/>
    <col min="12306" max="12307" width="14.42578125" style="95" customWidth="1"/>
    <col min="12308" max="12308" width="12.140625" style="95" customWidth="1"/>
    <col min="12309" max="12309" width="25.85546875" style="95" customWidth="1"/>
    <col min="12310" max="12320" width="12.140625" style="95" customWidth="1"/>
    <col min="12321" max="12544" width="9.140625" style="95"/>
    <col min="12545" max="12545" width="3" style="95" customWidth="1"/>
    <col min="12546" max="12546" width="6.85546875" style="95" customWidth="1"/>
    <col min="12547" max="12547" width="54.28515625" style="95" customWidth="1"/>
    <col min="12548" max="12548" width="26.140625" style="95" customWidth="1"/>
    <col min="12549" max="12561" width="12.140625" style="95" customWidth="1"/>
    <col min="12562" max="12563" width="14.42578125" style="95" customWidth="1"/>
    <col min="12564" max="12564" width="12.140625" style="95" customWidth="1"/>
    <col min="12565" max="12565" width="25.85546875" style="95" customWidth="1"/>
    <col min="12566" max="12576" width="12.140625" style="95" customWidth="1"/>
    <col min="12577" max="12800" width="9.140625" style="95"/>
    <col min="12801" max="12801" width="3" style="95" customWidth="1"/>
    <col min="12802" max="12802" width="6.85546875" style="95" customWidth="1"/>
    <col min="12803" max="12803" width="54.28515625" style="95" customWidth="1"/>
    <col min="12804" max="12804" width="26.140625" style="95" customWidth="1"/>
    <col min="12805" max="12817" width="12.140625" style="95" customWidth="1"/>
    <col min="12818" max="12819" width="14.42578125" style="95" customWidth="1"/>
    <col min="12820" max="12820" width="12.140625" style="95" customWidth="1"/>
    <col min="12821" max="12821" width="25.85546875" style="95" customWidth="1"/>
    <col min="12822" max="12832" width="12.140625" style="95" customWidth="1"/>
    <col min="12833" max="13056" width="9.140625" style="95"/>
    <col min="13057" max="13057" width="3" style="95" customWidth="1"/>
    <col min="13058" max="13058" width="6.85546875" style="95" customWidth="1"/>
    <col min="13059" max="13059" width="54.28515625" style="95" customWidth="1"/>
    <col min="13060" max="13060" width="26.140625" style="95" customWidth="1"/>
    <col min="13061" max="13073" width="12.140625" style="95" customWidth="1"/>
    <col min="13074" max="13075" width="14.42578125" style="95" customWidth="1"/>
    <col min="13076" max="13076" width="12.140625" style="95" customWidth="1"/>
    <col min="13077" max="13077" width="25.85546875" style="95" customWidth="1"/>
    <col min="13078" max="13088" width="12.140625" style="95" customWidth="1"/>
    <col min="13089" max="13312" width="9.140625" style="95"/>
    <col min="13313" max="13313" width="3" style="95" customWidth="1"/>
    <col min="13314" max="13314" width="6.85546875" style="95" customWidth="1"/>
    <col min="13315" max="13315" width="54.28515625" style="95" customWidth="1"/>
    <col min="13316" max="13316" width="26.140625" style="95" customWidth="1"/>
    <col min="13317" max="13329" width="12.140625" style="95" customWidth="1"/>
    <col min="13330" max="13331" width="14.42578125" style="95" customWidth="1"/>
    <col min="13332" max="13332" width="12.140625" style="95" customWidth="1"/>
    <col min="13333" max="13333" width="25.85546875" style="95" customWidth="1"/>
    <col min="13334" max="13344" width="12.140625" style="95" customWidth="1"/>
    <col min="13345" max="13568" width="9.140625" style="95"/>
    <col min="13569" max="13569" width="3" style="95" customWidth="1"/>
    <col min="13570" max="13570" width="6.85546875" style="95" customWidth="1"/>
    <col min="13571" max="13571" width="54.28515625" style="95" customWidth="1"/>
    <col min="13572" max="13572" width="26.140625" style="95" customWidth="1"/>
    <col min="13573" max="13585" width="12.140625" style="95" customWidth="1"/>
    <col min="13586" max="13587" width="14.42578125" style="95" customWidth="1"/>
    <col min="13588" max="13588" width="12.140625" style="95" customWidth="1"/>
    <col min="13589" max="13589" width="25.85546875" style="95" customWidth="1"/>
    <col min="13590" max="13600" width="12.140625" style="95" customWidth="1"/>
    <col min="13601" max="13824" width="9.140625" style="95"/>
    <col min="13825" max="13825" width="3" style="95" customWidth="1"/>
    <col min="13826" max="13826" width="6.85546875" style="95" customWidth="1"/>
    <col min="13827" max="13827" width="54.28515625" style="95" customWidth="1"/>
    <col min="13828" max="13828" width="26.140625" style="95" customWidth="1"/>
    <col min="13829" max="13841" width="12.140625" style="95" customWidth="1"/>
    <col min="13842" max="13843" width="14.42578125" style="95" customWidth="1"/>
    <col min="13844" max="13844" width="12.140625" style="95" customWidth="1"/>
    <col min="13845" max="13845" width="25.85546875" style="95" customWidth="1"/>
    <col min="13846" max="13856" width="12.140625" style="95" customWidth="1"/>
    <col min="13857" max="14080" width="9.140625" style="95"/>
    <col min="14081" max="14081" width="3" style="95" customWidth="1"/>
    <col min="14082" max="14082" width="6.85546875" style="95" customWidth="1"/>
    <col min="14083" max="14083" width="54.28515625" style="95" customWidth="1"/>
    <col min="14084" max="14084" width="26.140625" style="95" customWidth="1"/>
    <col min="14085" max="14097" width="12.140625" style="95" customWidth="1"/>
    <col min="14098" max="14099" width="14.42578125" style="95" customWidth="1"/>
    <col min="14100" max="14100" width="12.140625" style="95" customWidth="1"/>
    <col min="14101" max="14101" width="25.85546875" style="95" customWidth="1"/>
    <col min="14102" max="14112" width="12.140625" style="95" customWidth="1"/>
    <col min="14113" max="14336" width="9.140625" style="95"/>
    <col min="14337" max="14337" width="3" style="95" customWidth="1"/>
    <col min="14338" max="14338" width="6.85546875" style="95" customWidth="1"/>
    <col min="14339" max="14339" width="54.28515625" style="95" customWidth="1"/>
    <col min="14340" max="14340" width="26.140625" style="95" customWidth="1"/>
    <col min="14341" max="14353" width="12.140625" style="95" customWidth="1"/>
    <col min="14354" max="14355" width="14.42578125" style="95" customWidth="1"/>
    <col min="14356" max="14356" width="12.140625" style="95" customWidth="1"/>
    <col min="14357" max="14357" width="25.85546875" style="95" customWidth="1"/>
    <col min="14358" max="14368" width="12.140625" style="95" customWidth="1"/>
    <col min="14369" max="14592" width="9.140625" style="95"/>
    <col min="14593" max="14593" width="3" style="95" customWidth="1"/>
    <col min="14594" max="14594" width="6.85546875" style="95" customWidth="1"/>
    <col min="14595" max="14595" width="54.28515625" style="95" customWidth="1"/>
    <col min="14596" max="14596" width="26.140625" style="95" customWidth="1"/>
    <col min="14597" max="14609" width="12.140625" style="95" customWidth="1"/>
    <col min="14610" max="14611" width="14.42578125" style="95" customWidth="1"/>
    <col min="14612" max="14612" width="12.140625" style="95" customWidth="1"/>
    <col min="14613" max="14613" width="25.85546875" style="95" customWidth="1"/>
    <col min="14614" max="14624" width="12.140625" style="95" customWidth="1"/>
    <col min="14625" max="14848" width="9.140625" style="95"/>
    <col min="14849" max="14849" width="3" style="95" customWidth="1"/>
    <col min="14850" max="14850" width="6.85546875" style="95" customWidth="1"/>
    <col min="14851" max="14851" width="54.28515625" style="95" customWidth="1"/>
    <col min="14852" max="14852" width="26.140625" style="95" customWidth="1"/>
    <col min="14853" max="14865" width="12.140625" style="95" customWidth="1"/>
    <col min="14866" max="14867" width="14.42578125" style="95" customWidth="1"/>
    <col min="14868" max="14868" width="12.140625" style="95" customWidth="1"/>
    <col min="14869" max="14869" width="25.85546875" style="95" customWidth="1"/>
    <col min="14870" max="14880" width="12.140625" style="95" customWidth="1"/>
    <col min="14881" max="15104" width="9.140625" style="95"/>
    <col min="15105" max="15105" width="3" style="95" customWidth="1"/>
    <col min="15106" max="15106" width="6.85546875" style="95" customWidth="1"/>
    <col min="15107" max="15107" width="54.28515625" style="95" customWidth="1"/>
    <col min="15108" max="15108" width="26.140625" style="95" customWidth="1"/>
    <col min="15109" max="15121" width="12.140625" style="95" customWidth="1"/>
    <col min="15122" max="15123" width="14.42578125" style="95" customWidth="1"/>
    <col min="15124" max="15124" width="12.140625" style="95" customWidth="1"/>
    <col min="15125" max="15125" width="25.85546875" style="95" customWidth="1"/>
    <col min="15126" max="15136" width="12.140625" style="95" customWidth="1"/>
    <col min="15137" max="15360" width="9.140625" style="95"/>
    <col min="15361" max="15361" width="3" style="95" customWidth="1"/>
    <col min="15362" max="15362" width="6.85546875" style="95" customWidth="1"/>
    <col min="15363" max="15363" width="54.28515625" style="95" customWidth="1"/>
    <col min="15364" max="15364" width="26.140625" style="95" customWidth="1"/>
    <col min="15365" max="15377" width="12.140625" style="95" customWidth="1"/>
    <col min="15378" max="15379" width="14.42578125" style="95" customWidth="1"/>
    <col min="15380" max="15380" width="12.140625" style="95" customWidth="1"/>
    <col min="15381" max="15381" width="25.85546875" style="95" customWidth="1"/>
    <col min="15382" max="15392" width="12.140625" style="95" customWidth="1"/>
    <col min="15393" max="15616" width="9.140625" style="95"/>
    <col min="15617" max="15617" width="3" style="95" customWidth="1"/>
    <col min="15618" max="15618" width="6.85546875" style="95" customWidth="1"/>
    <col min="15619" max="15619" width="54.28515625" style="95" customWidth="1"/>
    <col min="15620" max="15620" width="26.140625" style="95" customWidth="1"/>
    <col min="15621" max="15633" width="12.140625" style="95" customWidth="1"/>
    <col min="15634" max="15635" width="14.42578125" style="95" customWidth="1"/>
    <col min="15636" max="15636" width="12.140625" style="95" customWidth="1"/>
    <col min="15637" max="15637" width="25.85546875" style="95" customWidth="1"/>
    <col min="15638" max="15648" width="12.140625" style="95" customWidth="1"/>
    <col min="15649" max="15872" width="9.140625" style="95"/>
    <col min="15873" max="15873" width="3" style="95" customWidth="1"/>
    <col min="15874" max="15874" width="6.85546875" style="95" customWidth="1"/>
    <col min="15875" max="15875" width="54.28515625" style="95" customWidth="1"/>
    <col min="15876" max="15876" width="26.140625" style="95" customWidth="1"/>
    <col min="15877" max="15889" width="12.140625" style="95" customWidth="1"/>
    <col min="15890" max="15891" width="14.42578125" style="95" customWidth="1"/>
    <col min="15892" max="15892" width="12.140625" style="95" customWidth="1"/>
    <col min="15893" max="15893" width="25.85546875" style="95" customWidth="1"/>
    <col min="15894" max="15904" width="12.140625" style="95" customWidth="1"/>
    <col min="15905" max="16128" width="9.140625" style="95"/>
    <col min="16129" max="16129" width="3" style="95" customWidth="1"/>
    <col min="16130" max="16130" width="6.85546875" style="95" customWidth="1"/>
    <col min="16131" max="16131" width="54.28515625" style="95" customWidth="1"/>
    <col min="16132" max="16132" width="26.140625" style="95" customWidth="1"/>
    <col min="16133" max="16145" width="12.140625" style="95" customWidth="1"/>
    <col min="16146" max="16147" width="14.42578125" style="95" customWidth="1"/>
    <col min="16148" max="16148" width="12.140625" style="95" customWidth="1"/>
    <col min="16149" max="16149" width="25.85546875" style="95" customWidth="1"/>
    <col min="16150" max="16160" width="12.140625" style="95" customWidth="1"/>
    <col min="16161" max="16384" width="9.140625" style="95"/>
  </cols>
  <sheetData>
    <row r="1" spans="2:25" ht="34.15" customHeight="1" x14ac:dyDescent="0.2">
      <c r="B1" s="93"/>
      <c r="C1" s="94" t="s">
        <v>39</v>
      </c>
      <c r="D1" s="95"/>
      <c r="E1" s="96"/>
      <c r="F1" s="96"/>
      <c r="G1" s="96"/>
      <c r="H1" s="96"/>
      <c r="I1" s="96"/>
      <c r="J1" s="96"/>
      <c r="K1" s="96"/>
      <c r="L1" s="96"/>
      <c r="M1" s="96"/>
      <c r="N1" s="96"/>
      <c r="O1" s="96"/>
      <c r="P1" s="96"/>
      <c r="Q1" s="96"/>
      <c r="R1" s="97"/>
      <c r="S1" s="98"/>
      <c r="T1" s="96"/>
      <c r="U1" s="96"/>
      <c r="V1" s="95"/>
      <c r="W1" s="95"/>
      <c r="X1" s="95"/>
      <c r="Y1" s="95"/>
    </row>
    <row r="2" spans="2:25" s="37" customFormat="1" ht="24" customHeight="1" x14ac:dyDescent="0.25">
      <c r="B2" s="254" t="str">
        <f>Översikt!$B$7</f>
        <v>A 5</v>
      </c>
      <c r="C2" s="287" t="s">
        <v>40</v>
      </c>
      <c r="D2" s="288"/>
      <c r="E2" s="288"/>
      <c r="F2" s="288"/>
      <c r="G2" s="288"/>
      <c r="H2" s="288"/>
      <c r="I2" s="288"/>
      <c r="J2" s="288"/>
      <c r="K2" s="288"/>
      <c r="L2" s="288"/>
      <c r="M2" s="288"/>
      <c r="N2" s="288"/>
      <c r="O2" s="288"/>
      <c r="P2" s="288"/>
      <c r="Q2" s="288"/>
      <c r="R2" s="288"/>
      <c r="S2" s="288"/>
      <c r="T2" s="259"/>
      <c r="U2" s="205"/>
      <c r="V2" s="205"/>
    </row>
    <row r="3" spans="2:25" s="37" customFormat="1" ht="24" customHeight="1" x14ac:dyDescent="0.25">
      <c r="B3" s="265"/>
      <c r="C3" s="153" t="s">
        <v>92</v>
      </c>
      <c r="D3" s="154"/>
      <c r="E3" s="154"/>
      <c r="F3" s="154"/>
      <c r="G3" s="154"/>
      <c r="H3" s="154"/>
      <c r="I3" s="154"/>
      <c r="J3" s="154"/>
      <c r="K3" s="154"/>
      <c r="L3" s="154"/>
      <c r="M3" s="154"/>
      <c r="N3" s="154"/>
      <c r="O3" s="154"/>
      <c r="P3" s="154"/>
      <c r="Q3" s="154"/>
      <c r="R3" s="154"/>
      <c r="S3" s="149"/>
      <c r="T3" s="260"/>
      <c r="U3" s="205"/>
      <c r="V3" s="205"/>
    </row>
    <row r="4" spans="2:25" s="102" customFormat="1" ht="60.75" thickBot="1" x14ac:dyDescent="0.3">
      <c r="B4" s="264" t="s">
        <v>34</v>
      </c>
      <c r="C4" s="270"/>
      <c r="D4" s="270"/>
      <c r="E4" s="196" t="s">
        <v>42</v>
      </c>
      <c r="F4" s="196" t="s">
        <v>99</v>
      </c>
      <c r="G4" s="196" t="s">
        <v>43</v>
      </c>
      <c r="H4" s="199" t="s">
        <v>44</v>
      </c>
      <c r="I4" s="199" t="s">
        <v>35</v>
      </c>
      <c r="J4" s="196" t="s">
        <v>79</v>
      </c>
      <c r="K4" s="196" t="s">
        <v>46</v>
      </c>
      <c r="L4" s="196" t="s">
        <v>47</v>
      </c>
      <c r="M4" s="196" t="s">
        <v>48</v>
      </c>
      <c r="N4" s="196" t="s">
        <v>49</v>
      </c>
      <c r="O4" s="196" t="s">
        <v>50</v>
      </c>
      <c r="P4" s="199" t="s">
        <v>51</v>
      </c>
      <c r="Q4" s="199" t="s">
        <v>36</v>
      </c>
      <c r="R4" s="197" t="s">
        <v>52</v>
      </c>
      <c r="S4" s="198" t="s">
        <v>37</v>
      </c>
      <c r="T4" s="260"/>
      <c r="U4" s="205"/>
      <c r="V4" s="205"/>
    </row>
    <row r="5" spans="2:25" s="99" customFormat="1" ht="24" customHeight="1" x14ac:dyDescent="0.25">
      <c r="B5" s="103" t="str">
        <f>Översikt!$B$7&amp;"."&amp;ROW()-4</f>
        <v>A 5.1</v>
      </c>
      <c r="C5" s="251" t="s">
        <v>93</v>
      </c>
      <c r="D5" s="155" t="s">
        <v>54</v>
      </c>
      <c r="E5" s="105"/>
      <c r="F5" s="105"/>
      <c r="G5" s="105"/>
      <c r="H5" s="106">
        <f>SUM(E5:G5)</f>
        <v>0</v>
      </c>
      <c r="I5" s="107">
        <f t="shared" ref="I5:I19" si="0">H5*TimKost</f>
        <v>0</v>
      </c>
      <c r="J5" s="105"/>
      <c r="K5" s="105"/>
      <c r="L5" s="105"/>
      <c r="M5" s="105"/>
      <c r="N5" s="105"/>
      <c r="O5" s="105"/>
      <c r="P5" s="106">
        <f>SUM(J5:O5)</f>
        <v>0</v>
      </c>
      <c r="Q5" s="107">
        <f t="shared" ref="Q5:Q19" si="1">P5*TimKost</f>
        <v>0</v>
      </c>
      <c r="R5" s="106">
        <f>H5+P5</f>
        <v>0</v>
      </c>
      <c r="S5" s="107">
        <f t="shared" ref="S5:S19" si="2">R5*TimKost</f>
        <v>0</v>
      </c>
      <c r="T5" s="260"/>
      <c r="U5" s="205"/>
      <c r="V5" s="205"/>
      <c r="W5" s="108"/>
      <c r="X5" s="108"/>
      <c r="Y5" s="108"/>
    </row>
    <row r="6" spans="2:25" s="99" customFormat="1" ht="24" customHeight="1" x14ac:dyDescent="0.25">
      <c r="B6" s="110" t="str">
        <f>Översikt!$B$7&amp;"."&amp;ROW()-4</f>
        <v>A 5.2</v>
      </c>
      <c r="C6" s="252"/>
      <c r="D6" s="111" t="s">
        <v>55</v>
      </c>
      <c r="E6" s="112"/>
      <c r="F6" s="112"/>
      <c r="G6" s="112"/>
      <c r="H6" s="113">
        <f t="shared" ref="H6:H19" si="3">SUM(E6:G6)</f>
        <v>0</v>
      </c>
      <c r="I6" s="114">
        <f t="shared" si="0"/>
        <v>0</v>
      </c>
      <c r="J6" s="112"/>
      <c r="K6" s="112"/>
      <c r="L6" s="112"/>
      <c r="M6" s="112"/>
      <c r="N6" s="112"/>
      <c r="O6" s="112"/>
      <c r="P6" s="113">
        <f t="shared" ref="P6:P19" si="4">SUM(J6:O6)</f>
        <v>0</v>
      </c>
      <c r="Q6" s="114">
        <f t="shared" si="1"/>
        <v>0</v>
      </c>
      <c r="R6" s="113">
        <f t="shared" ref="R6:R19" si="5">H6+P6</f>
        <v>0</v>
      </c>
      <c r="S6" s="114">
        <f t="shared" si="2"/>
        <v>0</v>
      </c>
      <c r="T6" s="260"/>
      <c r="U6" s="205"/>
      <c r="V6" s="205"/>
      <c r="W6" s="108"/>
      <c r="X6" s="108"/>
      <c r="Y6" s="108"/>
    </row>
    <row r="7" spans="2:25" s="99" customFormat="1" ht="24" customHeight="1" thickBot="1" x14ac:dyDescent="0.3">
      <c r="B7" s="115" t="str">
        <f>Översikt!$B$7&amp;"."&amp;ROW()-4</f>
        <v>A 5.3</v>
      </c>
      <c r="C7" s="253"/>
      <c r="D7" s="156" t="s">
        <v>56</v>
      </c>
      <c r="E7" s="117"/>
      <c r="F7" s="117"/>
      <c r="G7" s="117"/>
      <c r="H7" s="118">
        <f t="shared" si="3"/>
        <v>0</v>
      </c>
      <c r="I7" s="119">
        <f t="shared" si="0"/>
        <v>0</v>
      </c>
      <c r="J7" s="117"/>
      <c r="K7" s="117"/>
      <c r="L7" s="117"/>
      <c r="M7" s="117"/>
      <c r="N7" s="117"/>
      <c r="O7" s="117"/>
      <c r="P7" s="118">
        <f t="shared" si="4"/>
        <v>0</v>
      </c>
      <c r="Q7" s="119">
        <f t="shared" si="1"/>
        <v>0</v>
      </c>
      <c r="R7" s="118">
        <f t="shared" si="5"/>
        <v>0</v>
      </c>
      <c r="S7" s="119">
        <f t="shared" si="2"/>
        <v>0</v>
      </c>
      <c r="T7" s="260"/>
      <c r="U7" s="205"/>
      <c r="V7" s="205"/>
      <c r="W7" s="108"/>
      <c r="X7" s="108"/>
      <c r="Y7" s="108"/>
    </row>
    <row r="8" spans="2:25" s="99" customFormat="1" ht="24" customHeight="1" x14ac:dyDescent="0.25">
      <c r="B8" s="103" t="str">
        <f>Översikt!$B$7&amp;"."&amp;ROW()-4</f>
        <v>A 5.4</v>
      </c>
      <c r="C8" s="251" t="s">
        <v>94</v>
      </c>
      <c r="D8" s="104" t="s">
        <v>54</v>
      </c>
      <c r="E8" s="105"/>
      <c r="F8" s="105"/>
      <c r="G8" s="105"/>
      <c r="H8" s="106">
        <f t="shared" si="3"/>
        <v>0</v>
      </c>
      <c r="I8" s="107">
        <f t="shared" si="0"/>
        <v>0</v>
      </c>
      <c r="J8" s="105"/>
      <c r="K8" s="105"/>
      <c r="L8" s="105"/>
      <c r="M8" s="105"/>
      <c r="N8" s="105"/>
      <c r="O8" s="105"/>
      <c r="P8" s="106">
        <f t="shared" si="4"/>
        <v>0</v>
      </c>
      <c r="Q8" s="107">
        <f t="shared" si="1"/>
        <v>0</v>
      </c>
      <c r="R8" s="106">
        <f t="shared" si="5"/>
        <v>0</v>
      </c>
      <c r="S8" s="107">
        <f t="shared" si="2"/>
        <v>0</v>
      </c>
      <c r="T8" s="260"/>
      <c r="U8" s="205"/>
      <c r="V8" s="205"/>
      <c r="W8" s="108"/>
      <c r="X8" s="108"/>
      <c r="Y8" s="108"/>
    </row>
    <row r="9" spans="2:25" s="99" customFormat="1" ht="24" customHeight="1" x14ac:dyDescent="0.25">
      <c r="B9" s="110" t="str">
        <f>Översikt!$B$7&amp;"."&amp;ROW()-4</f>
        <v>A 5.5</v>
      </c>
      <c r="C9" s="252"/>
      <c r="D9" s="111" t="s">
        <v>55</v>
      </c>
      <c r="E9" s="112"/>
      <c r="F9" s="112"/>
      <c r="G9" s="112"/>
      <c r="H9" s="113">
        <f t="shared" si="3"/>
        <v>0</v>
      </c>
      <c r="I9" s="114">
        <f t="shared" si="0"/>
        <v>0</v>
      </c>
      <c r="J9" s="112"/>
      <c r="K9" s="112"/>
      <c r="L9" s="112"/>
      <c r="M9" s="112"/>
      <c r="N9" s="112"/>
      <c r="O9" s="112"/>
      <c r="P9" s="113">
        <f t="shared" si="4"/>
        <v>0</v>
      </c>
      <c r="Q9" s="114">
        <f t="shared" si="1"/>
        <v>0</v>
      </c>
      <c r="R9" s="113">
        <f t="shared" si="5"/>
        <v>0</v>
      </c>
      <c r="S9" s="114">
        <f t="shared" si="2"/>
        <v>0</v>
      </c>
      <c r="T9" s="120"/>
      <c r="U9" s="120"/>
      <c r="V9" s="108"/>
      <c r="W9" s="108"/>
      <c r="X9" s="108"/>
      <c r="Y9" s="108"/>
    </row>
    <row r="10" spans="2:25" s="99" customFormat="1" ht="24" customHeight="1" thickBot="1" x14ac:dyDescent="0.3">
      <c r="B10" s="115" t="str">
        <f>Översikt!$B$7&amp;"."&amp;ROW()-4</f>
        <v>A 5.6</v>
      </c>
      <c r="C10" s="253"/>
      <c r="D10" s="116" t="s">
        <v>56</v>
      </c>
      <c r="E10" s="117"/>
      <c r="F10" s="117"/>
      <c r="G10" s="117"/>
      <c r="H10" s="118">
        <f t="shared" si="3"/>
        <v>0</v>
      </c>
      <c r="I10" s="119">
        <f t="shared" si="0"/>
        <v>0</v>
      </c>
      <c r="J10" s="117"/>
      <c r="K10" s="117"/>
      <c r="L10" s="117"/>
      <c r="M10" s="117"/>
      <c r="N10" s="117"/>
      <c r="O10" s="117"/>
      <c r="P10" s="118">
        <f t="shared" si="4"/>
        <v>0</v>
      </c>
      <c r="Q10" s="119">
        <f t="shared" si="1"/>
        <v>0</v>
      </c>
      <c r="R10" s="118">
        <f t="shared" si="5"/>
        <v>0</v>
      </c>
      <c r="S10" s="119">
        <f t="shared" si="2"/>
        <v>0</v>
      </c>
      <c r="T10" s="120"/>
      <c r="U10" s="120"/>
      <c r="V10" s="108"/>
      <c r="W10" s="108"/>
      <c r="X10" s="108"/>
      <c r="Y10" s="108"/>
    </row>
    <row r="11" spans="2:25" s="99" customFormat="1" ht="24" customHeight="1" x14ac:dyDescent="0.25">
      <c r="B11" s="103" t="str">
        <f>Översikt!$B$7&amp;"."&amp;ROW()-4</f>
        <v>A 5.7</v>
      </c>
      <c r="C11" s="251" t="s">
        <v>95</v>
      </c>
      <c r="D11" s="104" t="s">
        <v>54</v>
      </c>
      <c r="E11" s="105"/>
      <c r="F11" s="105"/>
      <c r="G11" s="105"/>
      <c r="H11" s="106">
        <f t="shared" si="3"/>
        <v>0</v>
      </c>
      <c r="I11" s="107">
        <f t="shared" si="0"/>
        <v>0</v>
      </c>
      <c r="J11" s="105"/>
      <c r="K11" s="105"/>
      <c r="L11" s="105"/>
      <c r="M11" s="105"/>
      <c r="N11" s="105"/>
      <c r="O11" s="105"/>
      <c r="P11" s="106">
        <f t="shared" si="4"/>
        <v>0</v>
      </c>
      <c r="Q11" s="107">
        <f t="shared" si="1"/>
        <v>0</v>
      </c>
      <c r="R11" s="106">
        <f t="shared" si="5"/>
        <v>0</v>
      </c>
      <c r="S11" s="107">
        <f t="shared" si="2"/>
        <v>0</v>
      </c>
      <c r="T11" s="120"/>
      <c r="U11" s="120"/>
      <c r="V11" s="108"/>
      <c r="W11" s="108"/>
      <c r="X11" s="108"/>
      <c r="Y11" s="108"/>
    </row>
    <row r="12" spans="2:25" s="99" customFormat="1" ht="24" customHeight="1" x14ac:dyDescent="0.25">
      <c r="B12" s="110" t="str">
        <f>Översikt!$B$7&amp;"."&amp;ROW()-4</f>
        <v>A 5.8</v>
      </c>
      <c r="C12" s="252"/>
      <c r="D12" s="111" t="s">
        <v>55</v>
      </c>
      <c r="E12" s="112"/>
      <c r="F12" s="112"/>
      <c r="G12" s="112"/>
      <c r="H12" s="113">
        <f t="shared" si="3"/>
        <v>0</v>
      </c>
      <c r="I12" s="114">
        <f t="shared" si="0"/>
        <v>0</v>
      </c>
      <c r="J12" s="112"/>
      <c r="K12" s="112"/>
      <c r="L12" s="112"/>
      <c r="M12" s="112"/>
      <c r="N12" s="112"/>
      <c r="O12" s="112"/>
      <c r="P12" s="113">
        <f t="shared" si="4"/>
        <v>0</v>
      </c>
      <c r="Q12" s="114">
        <f t="shared" si="1"/>
        <v>0</v>
      </c>
      <c r="R12" s="113">
        <f t="shared" si="5"/>
        <v>0</v>
      </c>
      <c r="S12" s="114">
        <f t="shared" si="2"/>
        <v>0</v>
      </c>
      <c r="T12" s="120"/>
      <c r="U12" s="120"/>
      <c r="V12" s="108"/>
      <c r="W12" s="108"/>
      <c r="X12" s="108"/>
      <c r="Y12" s="108"/>
    </row>
    <row r="13" spans="2:25" s="99" customFormat="1" ht="24" customHeight="1" thickBot="1" x14ac:dyDescent="0.3">
      <c r="B13" s="115" t="str">
        <f>Översikt!$B$7&amp;"."&amp;ROW()-4</f>
        <v>A 5.9</v>
      </c>
      <c r="C13" s="253"/>
      <c r="D13" s="116" t="s">
        <v>56</v>
      </c>
      <c r="E13" s="117"/>
      <c r="F13" s="117"/>
      <c r="G13" s="117"/>
      <c r="H13" s="118">
        <f t="shared" si="3"/>
        <v>0</v>
      </c>
      <c r="I13" s="119">
        <f t="shared" si="0"/>
        <v>0</v>
      </c>
      <c r="J13" s="117"/>
      <c r="K13" s="117"/>
      <c r="L13" s="117"/>
      <c r="M13" s="117"/>
      <c r="N13" s="117"/>
      <c r="O13" s="117"/>
      <c r="P13" s="118">
        <f t="shared" si="4"/>
        <v>0</v>
      </c>
      <c r="Q13" s="119">
        <f t="shared" si="1"/>
        <v>0</v>
      </c>
      <c r="R13" s="118">
        <f t="shared" si="5"/>
        <v>0</v>
      </c>
      <c r="S13" s="119">
        <f t="shared" si="2"/>
        <v>0</v>
      </c>
      <c r="T13" s="120"/>
      <c r="U13" s="120"/>
      <c r="V13" s="108"/>
      <c r="W13" s="108"/>
      <c r="X13" s="108"/>
      <c r="Y13" s="108"/>
    </row>
    <row r="14" spans="2:25" s="99" customFormat="1" ht="24" customHeight="1" x14ac:dyDescent="0.25">
      <c r="B14" s="103" t="str">
        <f>Översikt!$B$7&amp;"."&amp;ROW()-4</f>
        <v>A 5.10</v>
      </c>
      <c r="C14" s="251" t="s">
        <v>96</v>
      </c>
      <c r="D14" s="104" t="s">
        <v>54</v>
      </c>
      <c r="E14" s="105"/>
      <c r="F14" s="105"/>
      <c r="G14" s="105"/>
      <c r="H14" s="106">
        <f t="shared" si="3"/>
        <v>0</v>
      </c>
      <c r="I14" s="107">
        <f t="shared" si="0"/>
        <v>0</v>
      </c>
      <c r="J14" s="105"/>
      <c r="K14" s="105"/>
      <c r="L14" s="105"/>
      <c r="M14" s="105"/>
      <c r="N14" s="105"/>
      <c r="O14" s="105"/>
      <c r="P14" s="106">
        <f t="shared" si="4"/>
        <v>0</v>
      </c>
      <c r="Q14" s="107">
        <f t="shared" si="1"/>
        <v>0</v>
      </c>
      <c r="R14" s="106">
        <f t="shared" si="5"/>
        <v>0</v>
      </c>
      <c r="S14" s="107">
        <f t="shared" si="2"/>
        <v>0</v>
      </c>
      <c r="T14" s="120"/>
      <c r="U14" s="120"/>
      <c r="V14" s="108"/>
      <c r="W14" s="108"/>
      <c r="X14" s="108"/>
      <c r="Y14" s="108"/>
    </row>
    <row r="15" spans="2:25" s="99" customFormat="1" ht="24" customHeight="1" x14ac:dyDescent="0.25">
      <c r="B15" s="110" t="str">
        <f>Översikt!$B$7&amp;"."&amp;ROW()-4</f>
        <v>A 5.11</v>
      </c>
      <c r="C15" s="252"/>
      <c r="D15" s="111" t="s">
        <v>55</v>
      </c>
      <c r="E15" s="112"/>
      <c r="F15" s="112"/>
      <c r="G15" s="112"/>
      <c r="H15" s="113">
        <f t="shared" si="3"/>
        <v>0</v>
      </c>
      <c r="I15" s="114">
        <f t="shared" si="0"/>
        <v>0</v>
      </c>
      <c r="J15" s="112"/>
      <c r="K15" s="112"/>
      <c r="L15" s="112"/>
      <c r="M15" s="112"/>
      <c r="N15" s="112"/>
      <c r="O15" s="112"/>
      <c r="P15" s="113">
        <f t="shared" si="4"/>
        <v>0</v>
      </c>
      <c r="Q15" s="114">
        <f t="shared" si="1"/>
        <v>0</v>
      </c>
      <c r="R15" s="113">
        <f t="shared" si="5"/>
        <v>0</v>
      </c>
      <c r="S15" s="114">
        <f t="shared" si="2"/>
        <v>0</v>
      </c>
      <c r="T15" s="120"/>
      <c r="U15" s="120"/>
      <c r="V15" s="108"/>
      <c r="W15" s="108"/>
      <c r="X15" s="108"/>
      <c r="Y15" s="108"/>
    </row>
    <row r="16" spans="2:25" s="99" customFormat="1" ht="24" customHeight="1" thickBot="1" x14ac:dyDescent="0.3">
      <c r="B16" s="115" t="str">
        <f>Översikt!$B$7&amp;"."&amp;ROW()-4</f>
        <v>A 5.12</v>
      </c>
      <c r="C16" s="253"/>
      <c r="D16" s="116" t="s">
        <v>56</v>
      </c>
      <c r="E16" s="117"/>
      <c r="F16" s="117"/>
      <c r="G16" s="117"/>
      <c r="H16" s="118">
        <f t="shared" si="3"/>
        <v>0</v>
      </c>
      <c r="I16" s="119">
        <f t="shared" si="0"/>
        <v>0</v>
      </c>
      <c r="J16" s="117"/>
      <c r="K16" s="117"/>
      <c r="L16" s="117"/>
      <c r="M16" s="117"/>
      <c r="N16" s="117"/>
      <c r="O16" s="117"/>
      <c r="P16" s="118">
        <f t="shared" si="4"/>
        <v>0</v>
      </c>
      <c r="Q16" s="119">
        <f t="shared" si="1"/>
        <v>0</v>
      </c>
      <c r="R16" s="118">
        <f t="shared" si="5"/>
        <v>0</v>
      </c>
      <c r="S16" s="119">
        <f t="shared" si="2"/>
        <v>0</v>
      </c>
      <c r="T16" s="120"/>
      <c r="U16" s="120"/>
      <c r="V16" s="108"/>
      <c r="W16" s="108"/>
      <c r="X16" s="108"/>
      <c r="Y16" s="108"/>
    </row>
    <row r="17" spans="2:25" s="99" customFormat="1" ht="24" customHeight="1" x14ac:dyDescent="0.25">
      <c r="B17" s="103" t="str">
        <f>Översikt!$B$7&amp;"."&amp;ROW()-4</f>
        <v>A 5.13</v>
      </c>
      <c r="C17" s="251" t="s">
        <v>97</v>
      </c>
      <c r="D17" s="104" t="s">
        <v>54</v>
      </c>
      <c r="E17" s="105"/>
      <c r="F17" s="105"/>
      <c r="G17" s="105"/>
      <c r="H17" s="106">
        <f t="shared" si="3"/>
        <v>0</v>
      </c>
      <c r="I17" s="107">
        <f t="shared" si="0"/>
        <v>0</v>
      </c>
      <c r="J17" s="105"/>
      <c r="K17" s="105"/>
      <c r="L17" s="105"/>
      <c r="M17" s="105"/>
      <c r="N17" s="105"/>
      <c r="O17" s="105"/>
      <c r="P17" s="106">
        <f t="shared" si="4"/>
        <v>0</v>
      </c>
      <c r="Q17" s="107">
        <f t="shared" si="1"/>
        <v>0</v>
      </c>
      <c r="R17" s="106">
        <f t="shared" si="5"/>
        <v>0</v>
      </c>
      <c r="S17" s="107">
        <f t="shared" si="2"/>
        <v>0</v>
      </c>
      <c r="T17" s="120"/>
      <c r="U17" s="120"/>
      <c r="V17" s="108"/>
      <c r="W17" s="108"/>
      <c r="X17" s="108"/>
      <c r="Y17" s="108"/>
    </row>
    <row r="18" spans="2:25" s="99" customFormat="1" ht="24" customHeight="1" x14ac:dyDescent="0.25">
      <c r="B18" s="110" t="str">
        <f>Översikt!$B$7&amp;"."&amp;ROW()-4</f>
        <v>A 5.14</v>
      </c>
      <c r="C18" s="252"/>
      <c r="D18" s="111" t="s">
        <v>55</v>
      </c>
      <c r="E18" s="112"/>
      <c r="F18" s="112"/>
      <c r="G18" s="112"/>
      <c r="H18" s="113">
        <f t="shared" si="3"/>
        <v>0</v>
      </c>
      <c r="I18" s="114">
        <f t="shared" si="0"/>
        <v>0</v>
      </c>
      <c r="J18" s="112"/>
      <c r="K18" s="112"/>
      <c r="L18" s="112"/>
      <c r="M18" s="112"/>
      <c r="N18" s="112"/>
      <c r="O18" s="112"/>
      <c r="P18" s="113">
        <f t="shared" si="4"/>
        <v>0</v>
      </c>
      <c r="Q18" s="114">
        <f t="shared" si="1"/>
        <v>0</v>
      </c>
      <c r="R18" s="113">
        <f t="shared" si="5"/>
        <v>0</v>
      </c>
      <c r="S18" s="114">
        <f t="shared" si="2"/>
        <v>0</v>
      </c>
      <c r="T18" s="120"/>
      <c r="U18" s="120"/>
      <c r="V18" s="108"/>
      <c r="W18" s="108"/>
      <c r="X18" s="108"/>
      <c r="Y18" s="108"/>
    </row>
    <row r="19" spans="2:25" s="99" customFormat="1" ht="24" customHeight="1" thickBot="1" x14ac:dyDescent="0.3">
      <c r="B19" s="115" t="str">
        <f>Översikt!$B$7&amp;"."&amp;ROW()-4</f>
        <v>A 5.15</v>
      </c>
      <c r="C19" s="253"/>
      <c r="D19" s="116" t="s">
        <v>56</v>
      </c>
      <c r="E19" s="117"/>
      <c r="F19" s="117"/>
      <c r="G19" s="117"/>
      <c r="H19" s="118">
        <f t="shared" si="3"/>
        <v>0</v>
      </c>
      <c r="I19" s="119">
        <f t="shared" si="0"/>
        <v>0</v>
      </c>
      <c r="J19" s="117"/>
      <c r="K19" s="117"/>
      <c r="L19" s="117"/>
      <c r="M19" s="117"/>
      <c r="N19" s="117"/>
      <c r="O19" s="117"/>
      <c r="P19" s="118">
        <f t="shared" si="4"/>
        <v>0</v>
      </c>
      <c r="Q19" s="119">
        <f t="shared" si="1"/>
        <v>0</v>
      </c>
      <c r="R19" s="118">
        <f t="shared" si="5"/>
        <v>0</v>
      </c>
      <c r="S19" s="119">
        <f t="shared" si="2"/>
        <v>0</v>
      </c>
      <c r="T19" s="120"/>
      <c r="U19" s="120"/>
      <c r="V19" s="108"/>
      <c r="W19" s="108"/>
      <c r="X19" s="108"/>
      <c r="Y19" s="108"/>
    </row>
    <row r="20" spans="2:25" s="99" customFormat="1" ht="24" customHeight="1" x14ac:dyDescent="0.25">
      <c r="B20" s="126"/>
      <c r="C20" s="130"/>
      <c r="D20" s="130"/>
      <c r="E20" s="120"/>
      <c r="F20" s="120"/>
      <c r="G20" s="120"/>
      <c r="H20" s="120"/>
      <c r="I20" s="120"/>
      <c r="J20" s="120"/>
      <c r="K20" s="120"/>
      <c r="L20" s="120"/>
      <c r="M20" s="120"/>
      <c r="N20" s="120"/>
      <c r="O20" s="120"/>
      <c r="P20" s="120"/>
      <c r="Q20" s="120"/>
      <c r="R20" s="128"/>
      <c r="S20" s="129"/>
      <c r="T20" s="120"/>
      <c r="U20" s="120"/>
      <c r="V20" s="108"/>
      <c r="W20" s="108"/>
      <c r="X20" s="108"/>
      <c r="Y20" s="108"/>
    </row>
    <row r="21" spans="2:25" s="96" customFormat="1" ht="24" customHeight="1" x14ac:dyDescent="0.2">
      <c r="B21" s="131"/>
      <c r="C21" s="108"/>
      <c r="D21" s="108"/>
      <c r="E21" s="132"/>
      <c r="F21" s="132"/>
      <c r="G21" s="132"/>
      <c r="H21" s="132"/>
      <c r="I21" s="132"/>
      <c r="J21" s="132"/>
      <c r="K21" s="132"/>
      <c r="L21" s="132"/>
      <c r="M21" s="132"/>
      <c r="N21" s="132"/>
      <c r="O21" s="132"/>
      <c r="P21" s="132"/>
      <c r="Q21" s="132"/>
      <c r="R21" s="133"/>
      <c r="S21" s="134"/>
      <c r="T21" s="132"/>
      <c r="U21" s="132"/>
      <c r="V21" s="132"/>
      <c r="W21" s="132"/>
      <c r="X21" s="132"/>
      <c r="Y21" s="132"/>
    </row>
    <row r="22" spans="2:25" s="96" customFormat="1" ht="24" customHeight="1" x14ac:dyDescent="0.2">
      <c r="B22" s="131"/>
      <c r="C22" s="108"/>
      <c r="D22" s="108"/>
      <c r="E22" s="132"/>
      <c r="F22" s="132"/>
      <c r="G22" s="132"/>
      <c r="H22" s="132"/>
      <c r="I22" s="132"/>
      <c r="J22" s="132"/>
      <c r="K22" s="132"/>
      <c r="L22" s="132"/>
      <c r="M22" s="132"/>
      <c r="N22" s="132"/>
      <c r="O22" s="132"/>
      <c r="P22" s="132"/>
      <c r="Q22" s="132"/>
      <c r="R22" s="133"/>
      <c r="S22" s="134"/>
      <c r="T22" s="132"/>
      <c r="U22" s="132"/>
      <c r="V22" s="132"/>
      <c r="W22" s="132"/>
      <c r="X22" s="132"/>
      <c r="Y22" s="132"/>
    </row>
    <row r="23" spans="2:25" s="96" customFormat="1" ht="30" customHeight="1" x14ac:dyDescent="0.2">
      <c r="B23" s="131"/>
      <c r="C23" s="108"/>
      <c r="D23" s="108"/>
      <c r="E23" s="132"/>
      <c r="F23" s="132"/>
      <c r="G23" s="132"/>
      <c r="H23" s="132"/>
      <c r="I23" s="132"/>
      <c r="J23" s="132"/>
      <c r="K23" s="132"/>
      <c r="L23" s="132"/>
      <c r="M23" s="132"/>
      <c r="N23" s="132"/>
      <c r="O23" s="132"/>
      <c r="P23" s="132"/>
      <c r="Q23" s="132"/>
      <c r="R23" s="133"/>
      <c r="S23" s="134"/>
      <c r="T23" s="132"/>
      <c r="U23" s="132"/>
      <c r="V23" s="132"/>
      <c r="W23" s="132"/>
      <c r="X23" s="132"/>
      <c r="Y23" s="132"/>
    </row>
    <row r="24" spans="2:25" s="96" customFormat="1" ht="30" customHeight="1" x14ac:dyDescent="0.2">
      <c r="B24" s="131"/>
      <c r="C24" s="108"/>
      <c r="D24" s="108"/>
      <c r="E24" s="132"/>
      <c r="F24" s="132"/>
      <c r="G24" s="132"/>
      <c r="H24" s="132"/>
      <c r="I24" s="132"/>
      <c r="J24" s="132"/>
      <c r="K24" s="132"/>
      <c r="L24" s="132"/>
      <c r="M24" s="132"/>
      <c r="N24" s="132"/>
      <c r="O24" s="132"/>
      <c r="P24" s="132"/>
      <c r="Q24" s="132"/>
      <c r="R24" s="133"/>
      <c r="S24" s="134"/>
      <c r="T24" s="132"/>
      <c r="U24" s="132"/>
      <c r="V24" s="132"/>
      <c r="W24" s="132"/>
      <c r="X24" s="132"/>
      <c r="Y24" s="132"/>
    </row>
    <row r="25" spans="2:25" s="96" customFormat="1" ht="30" customHeight="1" x14ac:dyDescent="0.2">
      <c r="B25" s="131"/>
      <c r="C25" s="108"/>
      <c r="D25" s="108"/>
      <c r="E25" s="132"/>
      <c r="F25" s="132"/>
      <c r="G25" s="132"/>
      <c r="H25" s="132"/>
      <c r="I25" s="132"/>
      <c r="J25" s="132"/>
      <c r="K25" s="132"/>
      <c r="L25" s="132"/>
      <c r="M25" s="132"/>
      <c r="N25" s="132"/>
      <c r="O25" s="132"/>
      <c r="P25" s="132"/>
      <c r="Q25" s="132"/>
      <c r="R25" s="133"/>
      <c r="S25" s="134"/>
      <c r="T25" s="132"/>
      <c r="U25" s="132"/>
      <c r="V25" s="132"/>
      <c r="W25" s="132"/>
      <c r="X25" s="132"/>
      <c r="Y25" s="132"/>
    </row>
    <row r="26" spans="2:25" s="96" customFormat="1" ht="30" customHeight="1" x14ac:dyDescent="0.2">
      <c r="B26" s="131"/>
      <c r="C26" s="108"/>
      <c r="D26" s="108"/>
      <c r="E26" s="132"/>
      <c r="F26" s="132"/>
      <c r="G26" s="132"/>
      <c r="H26" s="132"/>
      <c r="I26" s="132"/>
      <c r="J26" s="132"/>
      <c r="K26" s="132"/>
      <c r="L26" s="132"/>
      <c r="M26" s="132"/>
      <c r="N26" s="132"/>
      <c r="O26" s="132"/>
      <c r="P26" s="132"/>
      <c r="Q26" s="132"/>
      <c r="R26" s="133"/>
      <c r="S26" s="134"/>
      <c r="T26" s="132"/>
      <c r="U26" s="132"/>
      <c r="V26" s="132"/>
      <c r="W26" s="132"/>
      <c r="X26" s="132"/>
      <c r="Y26" s="132"/>
    </row>
    <row r="27" spans="2:25" s="96" customFormat="1" ht="30" customHeight="1" x14ac:dyDescent="0.2">
      <c r="B27" s="131"/>
      <c r="C27" s="108"/>
      <c r="D27" s="108"/>
      <c r="E27" s="132"/>
      <c r="F27" s="132"/>
      <c r="G27" s="132"/>
      <c r="H27" s="132"/>
      <c r="I27" s="132"/>
      <c r="J27" s="132"/>
      <c r="K27" s="132"/>
      <c r="L27" s="132"/>
      <c r="M27" s="132"/>
      <c r="N27" s="132"/>
      <c r="O27" s="132"/>
      <c r="P27" s="132"/>
      <c r="Q27" s="132"/>
      <c r="R27" s="133"/>
      <c r="S27" s="134"/>
      <c r="T27" s="132"/>
      <c r="U27" s="132"/>
      <c r="V27" s="132"/>
      <c r="W27" s="132"/>
      <c r="X27" s="132"/>
      <c r="Y27" s="132"/>
    </row>
    <row r="28" spans="2:25" s="96" customFormat="1" ht="30" customHeight="1" x14ac:dyDescent="0.2">
      <c r="B28" s="131"/>
      <c r="C28" s="108"/>
      <c r="D28" s="108"/>
      <c r="E28" s="132"/>
      <c r="F28" s="132"/>
      <c r="G28" s="132"/>
      <c r="H28" s="132"/>
      <c r="I28" s="132"/>
      <c r="J28" s="132"/>
      <c r="K28" s="132"/>
      <c r="L28" s="132"/>
      <c r="M28" s="132"/>
      <c r="N28" s="132"/>
      <c r="O28" s="132"/>
      <c r="P28" s="132"/>
      <c r="Q28" s="132"/>
      <c r="R28" s="133"/>
      <c r="S28" s="134"/>
      <c r="T28" s="132"/>
      <c r="U28" s="132"/>
      <c r="V28" s="132"/>
      <c r="W28" s="132"/>
      <c r="X28" s="132"/>
      <c r="Y28" s="132"/>
    </row>
    <row r="29" spans="2:25" s="96" customFormat="1" ht="30" customHeight="1" x14ac:dyDescent="0.2">
      <c r="B29" s="131"/>
      <c r="C29" s="108"/>
      <c r="D29" s="108"/>
      <c r="E29" s="132"/>
      <c r="F29" s="132"/>
      <c r="G29" s="132"/>
      <c r="H29" s="132"/>
      <c r="I29" s="132"/>
      <c r="J29" s="132"/>
      <c r="K29" s="132"/>
      <c r="L29" s="132"/>
      <c r="M29" s="132"/>
      <c r="N29" s="132"/>
      <c r="O29" s="132"/>
      <c r="P29" s="132"/>
      <c r="Q29" s="132"/>
      <c r="R29" s="133"/>
      <c r="S29" s="134"/>
      <c r="T29" s="132"/>
      <c r="U29" s="132"/>
      <c r="V29" s="132"/>
      <c r="W29" s="132"/>
      <c r="X29" s="132"/>
      <c r="Y29" s="132"/>
    </row>
    <row r="30" spans="2:25" s="96" customFormat="1" ht="30" customHeight="1" x14ac:dyDescent="0.2">
      <c r="B30" s="131"/>
      <c r="C30" s="108"/>
      <c r="D30" s="108"/>
      <c r="E30" s="132"/>
      <c r="F30" s="132"/>
      <c r="G30" s="132"/>
      <c r="H30" s="132"/>
      <c r="I30" s="132"/>
      <c r="J30" s="132"/>
      <c r="K30" s="132"/>
      <c r="L30" s="132"/>
      <c r="M30" s="132"/>
      <c r="N30" s="132"/>
      <c r="O30" s="132"/>
      <c r="P30" s="132"/>
      <c r="Q30" s="132"/>
      <c r="R30" s="133"/>
      <c r="S30" s="134"/>
      <c r="T30" s="132"/>
      <c r="U30" s="132"/>
      <c r="V30" s="132"/>
      <c r="W30" s="132"/>
      <c r="X30" s="132"/>
      <c r="Y30" s="132"/>
    </row>
    <row r="31" spans="2:25" s="96" customFormat="1" ht="30" customHeight="1" x14ac:dyDescent="0.2">
      <c r="B31" s="131"/>
      <c r="C31" s="108"/>
      <c r="D31" s="108"/>
      <c r="E31" s="132"/>
      <c r="F31" s="132"/>
      <c r="G31" s="132"/>
      <c r="H31" s="132"/>
      <c r="I31" s="132"/>
      <c r="J31" s="132"/>
      <c r="K31" s="132"/>
      <c r="L31" s="132"/>
      <c r="M31" s="132"/>
      <c r="N31" s="132"/>
      <c r="O31" s="132"/>
      <c r="P31" s="132"/>
      <c r="Q31" s="132"/>
      <c r="R31" s="133"/>
      <c r="S31" s="134"/>
      <c r="T31" s="132"/>
      <c r="U31" s="132"/>
      <c r="V31" s="132"/>
      <c r="W31" s="132"/>
      <c r="X31" s="132"/>
      <c r="Y31" s="132"/>
    </row>
    <row r="32" spans="2:25" s="96" customFormat="1" ht="30" customHeight="1" x14ac:dyDescent="0.2">
      <c r="B32" s="131"/>
      <c r="C32" s="135"/>
      <c r="D32" s="135"/>
      <c r="E32" s="132"/>
      <c r="F32" s="132"/>
      <c r="G32" s="132"/>
      <c r="H32" s="132"/>
      <c r="I32" s="132"/>
      <c r="J32" s="132"/>
      <c r="K32" s="132"/>
      <c r="L32" s="132"/>
      <c r="M32" s="132"/>
      <c r="N32" s="132"/>
      <c r="O32" s="132"/>
      <c r="P32" s="132"/>
      <c r="Q32" s="132"/>
      <c r="R32" s="132"/>
      <c r="S32" s="136"/>
      <c r="T32" s="132"/>
      <c r="U32" s="132"/>
      <c r="V32" s="132"/>
      <c r="W32" s="132"/>
      <c r="X32" s="132"/>
      <c r="Y32" s="132"/>
    </row>
    <row r="33" spans="2:25" s="96" customFormat="1" ht="30" customHeight="1" x14ac:dyDescent="0.2">
      <c r="B33" s="131"/>
      <c r="C33" s="135"/>
      <c r="D33" s="135"/>
      <c r="E33" s="132"/>
      <c r="F33" s="132"/>
      <c r="G33" s="132"/>
      <c r="H33" s="132"/>
      <c r="I33" s="132"/>
      <c r="J33" s="132"/>
      <c r="K33" s="132"/>
      <c r="L33" s="132"/>
      <c r="M33" s="132"/>
      <c r="N33" s="132"/>
      <c r="O33" s="132"/>
      <c r="P33" s="132"/>
      <c r="Q33" s="132"/>
      <c r="R33" s="132"/>
      <c r="S33" s="136"/>
      <c r="T33" s="132"/>
      <c r="U33" s="132"/>
      <c r="V33" s="132"/>
      <c r="W33" s="132"/>
      <c r="X33" s="132"/>
      <c r="Y33" s="132"/>
    </row>
    <row r="34" spans="2:25" s="96" customFormat="1" ht="30" customHeight="1" x14ac:dyDescent="0.2">
      <c r="B34" s="131"/>
      <c r="C34" s="135"/>
      <c r="D34" s="135"/>
      <c r="E34" s="132"/>
      <c r="F34" s="132"/>
      <c r="G34" s="132"/>
      <c r="H34" s="132"/>
      <c r="I34" s="132"/>
      <c r="J34" s="132"/>
      <c r="K34" s="132"/>
      <c r="L34" s="132"/>
      <c r="M34" s="132"/>
      <c r="N34" s="132"/>
      <c r="O34" s="132"/>
      <c r="P34" s="132"/>
      <c r="Q34" s="132"/>
      <c r="R34" s="132"/>
      <c r="S34" s="136"/>
      <c r="T34" s="132"/>
      <c r="U34" s="132"/>
      <c r="V34" s="132"/>
      <c r="W34" s="132"/>
      <c r="X34" s="132"/>
      <c r="Y34" s="132"/>
    </row>
    <row r="35" spans="2:25" s="96" customFormat="1" ht="30" customHeight="1" x14ac:dyDescent="0.2">
      <c r="B35" s="131"/>
      <c r="C35" s="135"/>
      <c r="D35" s="135"/>
      <c r="E35" s="132"/>
      <c r="F35" s="132"/>
      <c r="G35" s="132"/>
      <c r="H35" s="132"/>
      <c r="I35" s="132"/>
      <c r="J35" s="132"/>
      <c r="K35" s="132"/>
      <c r="L35" s="132"/>
      <c r="M35" s="132"/>
      <c r="N35" s="132"/>
      <c r="O35" s="132"/>
      <c r="P35" s="132"/>
      <c r="Q35" s="132"/>
      <c r="R35" s="132"/>
      <c r="S35" s="136"/>
      <c r="T35" s="132"/>
      <c r="U35" s="132"/>
      <c r="V35" s="132"/>
      <c r="W35" s="132"/>
      <c r="X35" s="132"/>
      <c r="Y35" s="132"/>
    </row>
    <row r="36" spans="2:25" s="96" customFormat="1" ht="30" customHeight="1" x14ac:dyDescent="0.2">
      <c r="B36" s="131"/>
      <c r="C36" s="135"/>
      <c r="D36" s="135"/>
      <c r="E36" s="132"/>
      <c r="F36" s="132"/>
      <c r="G36" s="132"/>
      <c r="H36" s="132"/>
      <c r="I36" s="132"/>
      <c r="J36" s="132"/>
      <c r="K36" s="132"/>
      <c r="L36" s="132"/>
      <c r="M36" s="132"/>
      <c r="N36" s="132"/>
      <c r="O36" s="132"/>
      <c r="P36" s="132"/>
      <c r="Q36" s="132"/>
      <c r="R36" s="132"/>
      <c r="S36" s="136"/>
      <c r="T36" s="132"/>
      <c r="U36" s="132"/>
      <c r="V36" s="132"/>
      <c r="W36" s="132"/>
      <c r="X36" s="132"/>
      <c r="Y36" s="132"/>
    </row>
    <row r="37" spans="2:25" s="96" customFormat="1" ht="30" customHeight="1" x14ac:dyDescent="0.2">
      <c r="B37" s="131"/>
      <c r="C37" s="135"/>
      <c r="D37" s="135"/>
      <c r="E37" s="132"/>
      <c r="F37" s="132"/>
      <c r="G37" s="132"/>
      <c r="H37" s="132"/>
      <c r="I37" s="132"/>
      <c r="J37" s="132"/>
      <c r="K37" s="132"/>
      <c r="L37" s="132"/>
      <c r="M37" s="132"/>
      <c r="N37" s="132"/>
      <c r="O37" s="132"/>
      <c r="P37" s="132"/>
      <c r="Q37" s="132"/>
      <c r="R37" s="132"/>
      <c r="S37" s="136"/>
      <c r="T37" s="132"/>
      <c r="U37" s="132"/>
      <c r="V37" s="132"/>
      <c r="W37" s="132"/>
      <c r="X37" s="132"/>
      <c r="Y37" s="132"/>
    </row>
    <row r="38" spans="2:25" s="96" customFormat="1" ht="30" customHeight="1" x14ac:dyDescent="0.2">
      <c r="B38" s="131"/>
      <c r="C38" s="135"/>
      <c r="D38" s="135"/>
      <c r="E38" s="132"/>
      <c r="F38" s="132"/>
      <c r="G38" s="132"/>
      <c r="H38" s="132"/>
      <c r="I38" s="132"/>
      <c r="J38" s="132"/>
      <c r="K38" s="132"/>
      <c r="L38" s="132"/>
      <c r="M38" s="132"/>
      <c r="N38" s="132"/>
      <c r="O38" s="132"/>
      <c r="P38" s="132"/>
      <c r="Q38" s="132"/>
      <c r="R38" s="132"/>
      <c r="S38" s="136"/>
      <c r="T38" s="132"/>
      <c r="U38" s="132"/>
      <c r="V38" s="132"/>
      <c r="W38" s="132"/>
      <c r="X38" s="132"/>
      <c r="Y38" s="132"/>
    </row>
    <row r="39" spans="2:25" s="96" customFormat="1" ht="30" customHeight="1" x14ac:dyDescent="0.2">
      <c r="B39" s="131"/>
      <c r="C39" s="135"/>
      <c r="D39" s="135"/>
      <c r="E39" s="132"/>
      <c r="F39" s="132"/>
      <c r="G39" s="132"/>
      <c r="H39" s="132"/>
      <c r="I39" s="132"/>
      <c r="J39" s="132"/>
      <c r="K39" s="132"/>
      <c r="L39" s="132"/>
      <c r="M39" s="132"/>
      <c r="N39" s="132"/>
      <c r="O39" s="132"/>
      <c r="P39" s="132"/>
      <c r="Q39" s="132"/>
      <c r="R39" s="132"/>
      <c r="S39" s="136"/>
      <c r="T39" s="132"/>
      <c r="U39" s="132"/>
      <c r="V39" s="132"/>
      <c r="W39" s="132"/>
      <c r="X39" s="132"/>
      <c r="Y39" s="132"/>
    </row>
    <row r="40" spans="2:25" s="96" customFormat="1" ht="30" customHeight="1" x14ac:dyDescent="0.2">
      <c r="B40" s="131"/>
      <c r="C40" s="135"/>
      <c r="D40" s="135"/>
      <c r="E40" s="132"/>
      <c r="F40" s="132"/>
      <c r="G40" s="132"/>
      <c r="H40" s="132"/>
      <c r="I40" s="132"/>
      <c r="J40" s="132"/>
      <c r="K40" s="132"/>
      <c r="L40" s="132"/>
      <c r="M40" s="132"/>
      <c r="N40" s="132"/>
      <c r="O40" s="132"/>
      <c r="P40" s="132"/>
      <c r="Q40" s="132"/>
      <c r="R40" s="132"/>
      <c r="S40" s="136"/>
      <c r="T40" s="132"/>
      <c r="U40" s="132"/>
      <c r="V40" s="132"/>
      <c r="W40" s="132"/>
      <c r="X40" s="132"/>
      <c r="Y40" s="132"/>
    </row>
    <row r="41" spans="2:25" s="96" customFormat="1" ht="30" customHeight="1" x14ac:dyDescent="0.2">
      <c r="B41" s="131"/>
      <c r="C41" s="135"/>
      <c r="D41" s="135"/>
      <c r="E41" s="132"/>
      <c r="F41" s="132"/>
      <c r="G41" s="132"/>
      <c r="H41" s="132"/>
      <c r="I41" s="132"/>
      <c r="J41" s="132"/>
      <c r="K41" s="132"/>
      <c r="L41" s="132"/>
      <c r="M41" s="132"/>
      <c r="N41" s="132"/>
      <c r="O41" s="132"/>
      <c r="P41" s="132"/>
      <c r="Q41" s="132"/>
      <c r="R41" s="132"/>
      <c r="S41" s="136"/>
      <c r="T41" s="132"/>
      <c r="U41" s="132"/>
      <c r="V41" s="132"/>
      <c r="W41" s="132"/>
      <c r="X41" s="132"/>
      <c r="Y41" s="132"/>
    </row>
    <row r="42" spans="2:25" s="96" customFormat="1" ht="30" customHeight="1" x14ac:dyDescent="0.2">
      <c r="B42" s="131"/>
      <c r="C42" s="135"/>
      <c r="D42" s="135"/>
      <c r="E42" s="132"/>
      <c r="F42" s="132"/>
      <c r="G42" s="132"/>
      <c r="H42" s="132"/>
      <c r="I42" s="132"/>
      <c r="J42" s="132"/>
      <c r="K42" s="132"/>
      <c r="L42" s="132"/>
      <c r="M42" s="132"/>
      <c r="N42" s="132"/>
      <c r="O42" s="132"/>
      <c r="P42" s="132"/>
      <c r="Q42" s="132"/>
      <c r="R42" s="132"/>
      <c r="S42" s="136"/>
      <c r="T42" s="132"/>
      <c r="U42" s="132"/>
      <c r="V42" s="132"/>
      <c r="W42" s="132"/>
      <c r="X42" s="132"/>
      <c r="Y42" s="132"/>
    </row>
    <row r="43" spans="2:25" s="96" customFormat="1" ht="30" customHeight="1" x14ac:dyDescent="0.2">
      <c r="B43" s="131"/>
      <c r="C43" s="135"/>
      <c r="D43" s="135"/>
      <c r="E43" s="132"/>
      <c r="F43" s="132"/>
      <c r="G43" s="132"/>
      <c r="H43" s="132"/>
      <c r="I43" s="132"/>
      <c r="J43" s="132"/>
      <c r="K43" s="132"/>
      <c r="L43" s="132"/>
      <c r="M43" s="132"/>
      <c r="N43" s="132"/>
      <c r="O43" s="132"/>
      <c r="P43" s="132"/>
      <c r="Q43" s="132"/>
      <c r="R43" s="132"/>
      <c r="S43" s="136"/>
      <c r="T43" s="132"/>
      <c r="U43" s="132"/>
      <c r="V43" s="132"/>
      <c r="W43" s="132"/>
      <c r="X43" s="132"/>
      <c r="Y43" s="132"/>
    </row>
    <row r="44" spans="2:25" s="96" customFormat="1" ht="30" customHeight="1" x14ac:dyDescent="0.2">
      <c r="B44" s="131"/>
      <c r="C44" s="135"/>
      <c r="D44" s="135"/>
      <c r="E44" s="132"/>
      <c r="F44" s="132"/>
      <c r="G44" s="132"/>
      <c r="H44" s="132"/>
      <c r="I44" s="132"/>
      <c r="J44" s="132"/>
      <c r="K44" s="132"/>
      <c r="L44" s="132"/>
      <c r="M44" s="132"/>
      <c r="N44" s="132"/>
      <c r="O44" s="132"/>
      <c r="P44" s="132"/>
      <c r="Q44" s="132"/>
      <c r="R44" s="132"/>
      <c r="S44" s="136"/>
      <c r="T44" s="132"/>
      <c r="U44" s="132"/>
      <c r="V44" s="132"/>
      <c r="W44" s="132"/>
      <c r="X44" s="132"/>
      <c r="Y44" s="132"/>
    </row>
    <row r="45" spans="2:25" s="96" customFormat="1" ht="30" customHeight="1" x14ac:dyDescent="0.2">
      <c r="B45" s="131"/>
      <c r="C45" s="135"/>
      <c r="D45" s="135"/>
      <c r="E45" s="132"/>
      <c r="F45" s="132"/>
      <c r="G45" s="132"/>
      <c r="H45" s="132"/>
      <c r="I45" s="132"/>
      <c r="J45" s="132"/>
      <c r="K45" s="132"/>
      <c r="L45" s="132"/>
      <c r="M45" s="132"/>
      <c r="N45" s="132"/>
      <c r="O45" s="132"/>
      <c r="P45" s="132"/>
      <c r="Q45" s="132"/>
      <c r="R45" s="132"/>
      <c r="S45" s="136"/>
      <c r="T45" s="132"/>
      <c r="U45" s="132"/>
      <c r="V45" s="132"/>
      <c r="W45" s="132"/>
      <c r="X45" s="132"/>
      <c r="Y45" s="132"/>
    </row>
    <row r="46" spans="2:25" s="96" customFormat="1" ht="30" customHeight="1" x14ac:dyDescent="0.2">
      <c r="B46" s="131"/>
      <c r="C46" s="135"/>
      <c r="D46" s="135"/>
      <c r="E46" s="132"/>
      <c r="F46" s="132"/>
      <c r="G46" s="132"/>
      <c r="H46" s="132"/>
      <c r="I46" s="132"/>
      <c r="J46" s="132"/>
      <c r="K46" s="132"/>
      <c r="L46" s="132"/>
      <c r="M46" s="132"/>
      <c r="N46" s="132"/>
      <c r="O46" s="132"/>
      <c r="P46" s="132"/>
      <c r="Q46" s="132"/>
      <c r="R46" s="132"/>
      <c r="S46" s="136"/>
      <c r="T46" s="132"/>
      <c r="U46" s="132"/>
      <c r="V46" s="132"/>
      <c r="W46" s="132"/>
      <c r="X46" s="132"/>
      <c r="Y46" s="132"/>
    </row>
    <row r="47" spans="2:25" s="96" customFormat="1" ht="30" customHeight="1" x14ac:dyDescent="0.2">
      <c r="B47" s="131"/>
      <c r="C47" s="135"/>
      <c r="D47" s="135"/>
      <c r="E47" s="132"/>
      <c r="F47" s="132"/>
      <c r="G47" s="132"/>
      <c r="H47" s="132"/>
      <c r="I47" s="132"/>
      <c r="J47" s="132"/>
      <c r="K47" s="132"/>
      <c r="L47" s="132"/>
      <c r="M47" s="132"/>
      <c r="N47" s="132"/>
      <c r="O47" s="132"/>
      <c r="P47" s="132"/>
      <c r="Q47" s="132"/>
      <c r="R47" s="132"/>
      <c r="S47" s="136"/>
      <c r="T47" s="132"/>
      <c r="U47" s="132"/>
      <c r="V47" s="132"/>
      <c r="W47" s="132"/>
      <c r="X47" s="132"/>
      <c r="Y47" s="132"/>
    </row>
    <row r="48" spans="2:25" s="96" customFormat="1" ht="30" customHeight="1" x14ac:dyDescent="0.2">
      <c r="B48" s="131"/>
      <c r="C48" s="135"/>
      <c r="D48" s="135"/>
      <c r="E48" s="132"/>
      <c r="F48" s="132"/>
      <c r="G48" s="132"/>
      <c r="H48" s="132"/>
      <c r="I48" s="132"/>
      <c r="J48" s="132"/>
      <c r="K48" s="132"/>
      <c r="L48" s="132"/>
      <c r="M48" s="132"/>
      <c r="N48" s="132"/>
      <c r="O48" s="132"/>
      <c r="P48" s="132"/>
      <c r="Q48" s="132"/>
      <c r="R48" s="132"/>
      <c r="S48" s="136"/>
      <c r="T48" s="132"/>
      <c r="U48" s="132"/>
      <c r="V48" s="132"/>
      <c r="W48" s="132"/>
      <c r="X48" s="132"/>
      <c r="Y48" s="132"/>
    </row>
    <row r="49" spans="2:25" s="96" customFormat="1" ht="30" customHeight="1" x14ac:dyDescent="0.2">
      <c r="B49" s="131"/>
      <c r="C49" s="135"/>
      <c r="D49" s="135"/>
      <c r="E49" s="132"/>
      <c r="F49" s="132"/>
      <c r="G49" s="132"/>
      <c r="H49" s="132"/>
      <c r="I49" s="132"/>
      <c r="J49" s="132"/>
      <c r="K49" s="132"/>
      <c r="L49" s="132"/>
      <c r="M49" s="132"/>
      <c r="N49" s="132"/>
      <c r="O49" s="132"/>
      <c r="P49" s="132"/>
      <c r="Q49" s="132"/>
      <c r="R49" s="132"/>
      <c r="S49" s="136"/>
      <c r="T49" s="132"/>
      <c r="U49" s="132"/>
      <c r="V49" s="132"/>
      <c r="W49" s="132"/>
      <c r="X49" s="132"/>
      <c r="Y49" s="132"/>
    </row>
    <row r="50" spans="2:25" s="96" customFormat="1" ht="30" customHeight="1" x14ac:dyDescent="0.2">
      <c r="B50" s="131"/>
      <c r="C50" s="135"/>
      <c r="D50" s="135"/>
      <c r="E50" s="132"/>
      <c r="F50" s="132"/>
      <c r="G50" s="132"/>
      <c r="H50" s="132"/>
      <c r="I50" s="132"/>
      <c r="J50" s="132"/>
      <c r="K50" s="132"/>
      <c r="L50" s="132"/>
      <c r="M50" s="132"/>
      <c r="N50" s="132"/>
      <c r="O50" s="132"/>
      <c r="P50" s="132"/>
      <c r="Q50" s="132"/>
      <c r="R50" s="132"/>
      <c r="S50" s="136"/>
      <c r="T50" s="132"/>
      <c r="U50" s="132"/>
      <c r="V50" s="132"/>
      <c r="W50" s="132"/>
      <c r="X50" s="132"/>
      <c r="Y50" s="132"/>
    </row>
    <row r="51" spans="2:25" s="96" customFormat="1" ht="30" customHeight="1" x14ac:dyDescent="0.2">
      <c r="B51" s="131"/>
      <c r="C51" s="135"/>
      <c r="D51" s="135"/>
      <c r="E51" s="132"/>
      <c r="F51" s="132"/>
      <c r="G51" s="132"/>
      <c r="H51" s="132"/>
      <c r="I51" s="132"/>
      <c r="J51" s="132"/>
      <c r="K51" s="132"/>
      <c r="L51" s="132"/>
      <c r="M51" s="132"/>
      <c r="N51" s="132"/>
      <c r="O51" s="132"/>
      <c r="P51" s="132"/>
      <c r="Q51" s="132"/>
      <c r="R51" s="132"/>
      <c r="S51" s="136"/>
      <c r="T51" s="132"/>
      <c r="U51" s="132"/>
      <c r="V51" s="132"/>
      <c r="W51" s="132"/>
      <c r="X51" s="132"/>
      <c r="Y51" s="132"/>
    </row>
    <row r="52" spans="2:25" s="96" customFormat="1" ht="30" customHeight="1" x14ac:dyDescent="0.2">
      <c r="B52" s="131"/>
      <c r="C52" s="135"/>
      <c r="D52" s="135"/>
      <c r="E52" s="132"/>
      <c r="F52" s="132"/>
      <c r="G52" s="132"/>
      <c r="H52" s="132"/>
      <c r="I52" s="132"/>
      <c r="J52" s="132"/>
      <c r="K52" s="132"/>
      <c r="L52" s="132"/>
      <c r="M52" s="132"/>
      <c r="N52" s="132"/>
      <c r="O52" s="132"/>
      <c r="P52" s="132"/>
      <c r="Q52" s="132"/>
      <c r="R52" s="132"/>
      <c r="S52" s="136"/>
      <c r="T52" s="132"/>
      <c r="U52" s="132"/>
      <c r="V52" s="132"/>
      <c r="W52" s="132"/>
      <c r="X52" s="132"/>
      <c r="Y52" s="132"/>
    </row>
    <row r="53" spans="2:25" s="96" customFormat="1" ht="30" customHeight="1" x14ac:dyDescent="0.2">
      <c r="B53" s="131"/>
      <c r="C53" s="135"/>
      <c r="D53" s="135"/>
      <c r="E53" s="132"/>
      <c r="F53" s="132"/>
      <c r="G53" s="132"/>
      <c r="H53" s="132"/>
      <c r="I53" s="132"/>
      <c r="J53" s="132"/>
      <c r="K53" s="132"/>
      <c r="L53" s="132"/>
      <c r="M53" s="132"/>
      <c r="N53" s="132"/>
      <c r="O53" s="132"/>
      <c r="P53" s="132"/>
      <c r="Q53" s="132"/>
      <c r="R53" s="132"/>
      <c r="S53" s="136"/>
      <c r="T53" s="132"/>
      <c r="U53" s="132"/>
      <c r="V53" s="132"/>
      <c r="W53" s="132"/>
      <c r="X53" s="132"/>
      <c r="Y53" s="132"/>
    </row>
    <row r="54" spans="2:25" s="96" customFormat="1" ht="30" customHeight="1" x14ac:dyDescent="0.2">
      <c r="B54" s="131"/>
      <c r="C54" s="135"/>
      <c r="D54" s="135"/>
      <c r="E54" s="132"/>
      <c r="F54" s="132"/>
      <c r="G54" s="132"/>
      <c r="H54" s="132"/>
      <c r="I54" s="132"/>
      <c r="J54" s="132"/>
      <c r="K54" s="132"/>
      <c r="L54" s="132"/>
      <c r="M54" s="132"/>
      <c r="N54" s="132"/>
      <c r="O54" s="132"/>
      <c r="P54" s="132"/>
      <c r="Q54" s="132"/>
      <c r="R54" s="132"/>
      <c r="S54" s="136"/>
      <c r="T54" s="132"/>
      <c r="U54" s="132"/>
      <c r="V54" s="132"/>
      <c r="W54" s="132"/>
      <c r="X54" s="132"/>
      <c r="Y54" s="132"/>
    </row>
    <row r="55" spans="2:25" s="96" customFormat="1" ht="30" customHeight="1" x14ac:dyDescent="0.2">
      <c r="B55" s="131"/>
      <c r="C55" s="135"/>
      <c r="D55" s="135"/>
      <c r="E55" s="132"/>
      <c r="F55" s="132"/>
      <c r="G55" s="132"/>
      <c r="H55" s="132"/>
      <c r="I55" s="132"/>
      <c r="J55" s="132"/>
      <c r="K55" s="132"/>
      <c r="L55" s="132"/>
      <c r="M55" s="132"/>
      <c r="N55" s="132"/>
      <c r="O55" s="132"/>
      <c r="P55" s="132"/>
      <c r="Q55" s="132"/>
      <c r="R55" s="132"/>
      <c r="S55" s="136"/>
      <c r="T55" s="132"/>
      <c r="U55" s="132"/>
      <c r="V55" s="132"/>
      <c r="W55" s="132"/>
      <c r="X55" s="132"/>
      <c r="Y55" s="132"/>
    </row>
    <row r="56" spans="2:25" s="96" customFormat="1" ht="30" customHeight="1" x14ac:dyDescent="0.2">
      <c r="B56" s="131"/>
      <c r="C56" s="135"/>
      <c r="D56" s="135"/>
      <c r="E56" s="132"/>
      <c r="F56" s="132"/>
      <c r="G56" s="132"/>
      <c r="H56" s="132"/>
      <c r="I56" s="132"/>
      <c r="J56" s="132"/>
      <c r="K56" s="132"/>
      <c r="L56" s="132"/>
      <c r="M56" s="132"/>
      <c r="N56" s="132"/>
      <c r="O56" s="132"/>
      <c r="P56" s="132"/>
      <c r="Q56" s="132"/>
      <c r="R56" s="132"/>
      <c r="S56" s="136"/>
      <c r="T56" s="132"/>
      <c r="U56" s="132"/>
      <c r="V56" s="132"/>
      <c r="W56" s="132"/>
      <c r="X56" s="132"/>
      <c r="Y56" s="132"/>
    </row>
    <row r="57" spans="2:25" s="96" customFormat="1" ht="30" customHeight="1" x14ac:dyDescent="0.2">
      <c r="B57" s="131"/>
      <c r="C57" s="135"/>
      <c r="D57" s="135"/>
      <c r="E57" s="132"/>
      <c r="F57" s="132"/>
      <c r="G57" s="132"/>
      <c r="H57" s="132"/>
      <c r="I57" s="132"/>
      <c r="J57" s="132"/>
      <c r="K57" s="132"/>
      <c r="L57" s="132"/>
      <c r="M57" s="132"/>
      <c r="N57" s="132"/>
      <c r="O57" s="132"/>
      <c r="P57" s="132"/>
      <c r="Q57" s="132"/>
      <c r="R57" s="132"/>
      <c r="S57" s="136"/>
      <c r="T57" s="132"/>
      <c r="U57" s="132"/>
      <c r="V57" s="132"/>
      <c r="W57" s="132"/>
      <c r="X57" s="132"/>
      <c r="Y57" s="132"/>
    </row>
    <row r="58" spans="2:25" s="96" customFormat="1" ht="30" customHeight="1" x14ac:dyDescent="0.2">
      <c r="B58" s="131"/>
      <c r="C58" s="135"/>
      <c r="D58" s="135"/>
      <c r="E58" s="132"/>
      <c r="F58" s="132"/>
      <c r="G58" s="132"/>
      <c r="H58" s="132"/>
      <c r="I58" s="132"/>
      <c r="J58" s="132"/>
      <c r="K58" s="132"/>
      <c r="L58" s="132"/>
      <c r="M58" s="132"/>
      <c r="N58" s="132"/>
      <c r="O58" s="132"/>
      <c r="P58" s="132"/>
      <c r="Q58" s="132"/>
      <c r="R58" s="132"/>
      <c r="S58" s="136"/>
      <c r="T58" s="132"/>
      <c r="U58" s="132"/>
      <c r="V58" s="132"/>
      <c r="W58" s="132"/>
      <c r="X58" s="132"/>
      <c r="Y58" s="132"/>
    </row>
    <row r="59" spans="2:25" s="96" customFormat="1" ht="30" customHeight="1" x14ac:dyDescent="0.2">
      <c r="B59" s="131"/>
      <c r="C59" s="135"/>
      <c r="D59" s="135"/>
      <c r="E59" s="132"/>
      <c r="F59" s="132"/>
      <c r="G59" s="132"/>
      <c r="H59" s="132"/>
      <c r="I59" s="132"/>
      <c r="J59" s="132"/>
      <c r="K59" s="132"/>
      <c r="L59" s="132"/>
      <c r="M59" s="132"/>
      <c r="N59" s="132"/>
      <c r="O59" s="132"/>
      <c r="P59" s="132"/>
      <c r="Q59" s="132"/>
      <c r="R59" s="132"/>
      <c r="S59" s="136"/>
      <c r="T59" s="132"/>
      <c r="U59" s="132"/>
      <c r="V59" s="132"/>
      <c r="W59" s="132"/>
      <c r="X59" s="132"/>
      <c r="Y59" s="132"/>
    </row>
    <row r="60" spans="2:25" s="96" customFormat="1" ht="30" customHeight="1" x14ac:dyDescent="0.2">
      <c r="B60" s="131"/>
      <c r="C60" s="135"/>
      <c r="D60" s="135"/>
      <c r="E60" s="132"/>
      <c r="F60" s="132"/>
      <c r="G60" s="132"/>
      <c r="H60" s="132"/>
      <c r="I60" s="132"/>
      <c r="J60" s="132"/>
      <c r="K60" s="132"/>
      <c r="L60" s="132"/>
      <c r="M60" s="132"/>
      <c r="N60" s="132"/>
      <c r="O60" s="132"/>
      <c r="P60" s="132"/>
      <c r="Q60" s="132"/>
      <c r="R60" s="132"/>
      <c r="S60" s="136"/>
      <c r="T60" s="132"/>
      <c r="U60" s="132"/>
      <c r="V60" s="132"/>
      <c r="W60" s="132"/>
      <c r="X60" s="132"/>
      <c r="Y60" s="132"/>
    </row>
    <row r="61" spans="2:25" s="96" customFormat="1" ht="30" customHeight="1" x14ac:dyDescent="0.2">
      <c r="B61" s="131"/>
      <c r="C61" s="135"/>
      <c r="D61" s="135"/>
      <c r="E61" s="132"/>
      <c r="F61" s="132"/>
      <c r="G61" s="132"/>
      <c r="H61" s="132"/>
      <c r="I61" s="132"/>
      <c r="J61" s="132"/>
      <c r="K61" s="132"/>
      <c r="L61" s="132"/>
      <c r="M61" s="132"/>
      <c r="N61" s="132"/>
      <c r="O61" s="132"/>
      <c r="P61" s="132"/>
      <c r="Q61" s="132"/>
      <c r="R61" s="132"/>
      <c r="S61" s="136"/>
      <c r="T61" s="132"/>
      <c r="U61" s="132"/>
      <c r="V61" s="132"/>
      <c r="W61" s="132"/>
      <c r="X61" s="132"/>
      <c r="Y61" s="132"/>
    </row>
    <row r="62" spans="2:25" s="96" customFormat="1" ht="30" customHeight="1" x14ac:dyDescent="0.2">
      <c r="B62" s="131"/>
      <c r="C62" s="135"/>
      <c r="D62" s="135"/>
      <c r="E62" s="132"/>
      <c r="F62" s="132"/>
      <c r="G62" s="132"/>
      <c r="H62" s="132"/>
      <c r="I62" s="132"/>
      <c r="J62" s="132"/>
      <c r="K62" s="132"/>
      <c r="L62" s="132"/>
      <c r="M62" s="132"/>
      <c r="N62" s="132"/>
      <c r="O62" s="132"/>
      <c r="P62" s="132"/>
      <c r="Q62" s="132"/>
      <c r="R62" s="132"/>
      <c r="S62" s="136"/>
      <c r="T62" s="132"/>
      <c r="U62" s="132"/>
      <c r="V62" s="132"/>
      <c r="W62" s="132"/>
      <c r="X62" s="132"/>
      <c r="Y62" s="132"/>
    </row>
    <row r="63" spans="2:25" s="96" customFormat="1" ht="30" customHeight="1" x14ac:dyDescent="0.2">
      <c r="B63" s="131"/>
      <c r="C63" s="135"/>
      <c r="D63" s="135"/>
      <c r="E63" s="132"/>
      <c r="F63" s="132"/>
      <c r="G63" s="132"/>
      <c r="H63" s="132"/>
      <c r="I63" s="132"/>
      <c r="J63" s="132"/>
      <c r="K63" s="132"/>
      <c r="L63" s="132"/>
      <c r="M63" s="132"/>
      <c r="N63" s="132"/>
      <c r="O63" s="132"/>
      <c r="P63" s="132"/>
      <c r="Q63" s="132"/>
      <c r="R63" s="132"/>
      <c r="S63" s="136"/>
      <c r="T63" s="132"/>
      <c r="U63" s="132"/>
      <c r="V63" s="132"/>
      <c r="W63" s="132"/>
      <c r="X63" s="132"/>
      <c r="Y63" s="132"/>
    </row>
    <row r="64" spans="2:25" s="96" customFormat="1" ht="30" customHeight="1" x14ac:dyDescent="0.2">
      <c r="B64" s="131"/>
      <c r="C64" s="135"/>
      <c r="D64" s="135"/>
      <c r="E64" s="132"/>
      <c r="F64" s="132"/>
      <c r="G64" s="132"/>
      <c r="H64" s="132"/>
      <c r="I64" s="132"/>
      <c r="J64" s="132"/>
      <c r="K64" s="132"/>
      <c r="L64" s="132"/>
      <c r="M64" s="132"/>
      <c r="N64" s="132"/>
      <c r="O64" s="132"/>
      <c r="P64" s="132"/>
      <c r="Q64" s="132"/>
      <c r="R64" s="132"/>
      <c r="S64" s="136"/>
      <c r="T64" s="132"/>
      <c r="U64" s="132"/>
      <c r="V64" s="132"/>
      <c r="W64" s="132"/>
      <c r="X64" s="132"/>
      <c r="Y64" s="132"/>
    </row>
    <row r="65" spans="2:25" s="96" customFormat="1" ht="30" customHeight="1" x14ac:dyDescent="0.2">
      <c r="B65" s="131"/>
      <c r="C65" s="135"/>
      <c r="D65" s="135"/>
      <c r="E65" s="132"/>
      <c r="F65" s="132"/>
      <c r="G65" s="132"/>
      <c r="H65" s="132"/>
      <c r="I65" s="132"/>
      <c r="J65" s="132"/>
      <c r="K65" s="132"/>
      <c r="L65" s="132"/>
      <c r="M65" s="132"/>
      <c r="N65" s="132"/>
      <c r="O65" s="132"/>
      <c r="P65" s="132"/>
      <c r="Q65" s="132"/>
      <c r="R65" s="132"/>
      <c r="S65" s="136"/>
      <c r="T65" s="132"/>
      <c r="U65" s="132"/>
      <c r="V65" s="132"/>
      <c r="W65" s="132"/>
      <c r="X65" s="132"/>
      <c r="Y65" s="132"/>
    </row>
    <row r="66" spans="2:25" s="96" customFormat="1" ht="30" customHeight="1" x14ac:dyDescent="0.2">
      <c r="B66" s="131"/>
      <c r="C66" s="135"/>
      <c r="D66" s="135"/>
      <c r="E66" s="132"/>
      <c r="F66" s="132"/>
      <c r="G66" s="132"/>
      <c r="H66" s="132"/>
      <c r="I66" s="132"/>
      <c r="J66" s="132"/>
      <c r="K66" s="132"/>
      <c r="L66" s="132"/>
      <c r="M66" s="132"/>
      <c r="N66" s="132"/>
      <c r="O66" s="132"/>
      <c r="P66" s="132"/>
      <c r="Q66" s="132"/>
      <c r="R66" s="132"/>
      <c r="S66" s="136"/>
      <c r="T66" s="132"/>
      <c r="U66" s="132"/>
      <c r="V66" s="132"/>
      <c r="W66" s="132"/>
      <c r="X66" s="132"/>
      <c r="Y66" s="132"/>
    </row>
    <row r="67" spans="2:25" s="96" customFormat="1" ht="30" customHeight="1" x14ac:dyDescent="0.2">
      <c r="B67" s="131"/>
      <c r="C67" s="135"/>
      <c r="D67" s="135"/>
      <c r="E67" s="132"/>
      <c r="F67" s="132"/>
      <c r="G67" s="132"/>
      <c r="H67" s="132"/>
      <c r="I67" s="132"/>
      <c r="J67" s="132"/>
      <c r="K67" s="132"/>
      <c r="L67" s="132"/>
      <c r="M67" s="132"/>
      <c r="N67" s="132"/>
      <c r="O67" s="132"/>
      <c r="P67" s="132"/>
      <c r="Q67" s="132"/>
      <c r="R67" s="132"/>
      <c r="S67" s="136"/>
      <c r="T67" s="132"/>
      <c r="U67" s="132"/>
      <c r="V67" s="132"/>
      <c r="W67" s="132"/>
      <c r="X67" s="132"/>
      <c r="Y67" s="132"/>
    </row>
    <row r="68" spans="2:25" s="96" customFormat="1" ht="30" customHeight="1" x14ac:dyDescent="0.2">
      <c r="B68" s="131"/>
      <c r="C68" s="135"/>
      <c r="D68" s="135"/>
      <c r="E68" s="132"/>
      <c r="F68" s="132"/>
      <c r="G68" s="132"/>
      <c r="H68" s="132"/>
      <c r="I68" s="132"/>
      <c r="J68" s="132"/>
      <c r="K68" s="132"/>
      <c r="L68" s="132"/>
      <c r="M68" s="132"/>
      <c r="N68" s="132"/>
      <c r="O68" s="132"/>
      <c r="P68" s="132"/>
      <c r="Q68" s="132"/>
      <c r="R68" s="132"/>
      <c r="S68" s="136"/>
      <c r="T68" s="132"/>
      <c r="U68" s="132"/>
      <c r="V68" s="132"/>
      <c r="W68" s="132"/>
      <c r="X68" s="132"/>
      <c r="Y68" s="132"/>
    </row>
    <row r="69" spans="2:25" s="96" customFormat="1" ht="30" customHeight="1" x14ac:dyDescent="0.2">
      <c r="B69" s="131"/>
      <c r="C69" s="135"/>
      <c r="D69" s="135"/>
      <c r="E69" s="132"/>
      <c r="F69" s="132"/>
      <c r="G69" s="132"/>
      <c r="H69" s="132"/>
      <c r="I69" s="132"/>
      <c r="J69" s="132"/>
      <c r="K69" s="132"/>
      <c r="L69" s="132"/>
      <c r="M69" s="132"/>
      <c r="N69" s="132"/>
      <c r="O69" s="132"/>
      <c r="P69" s="132"/>
      <c r="Q69" s="132"/>
      <c r="R69" s="132"/>
      <c r="S69" s="136"/>
      <c r="T69" s="132"/>
      <c r="U69" s="132"/>
      <c r="V69" s="132"/>
      <c r="W69" s="132"/>
      <c r="X69" s="132"/>
      <c r="Y69" s="132"/>
    </row>
    <row r="70" spans="2:25" s="96" customFormat="1" ht="30" customHeight="1" x14ac:dyDescent="0.2">
      <c r="B70" s="131"/>
      <c r="C70" s="135"/>
      <c r="D70" s="135"/>
      <c r="E70" s="132"/>
      <c r="F70" s="132"/>
      <c r="G70" s="132"/>
      <c r="H70" s="132"/>
      <c r="I70" s="132"/>
      <c r="J70" s="132"/>
      <c r="K70" s="132"/>
      <c r="L70" s="132"/>
      <c r="M70" s="132"/>
      <c r="N70" s="132"/>
      <c r="O70" s="132"/>
      <c r="P70" s="132"/>
      <c r="Q70" s="132"/>
      <c r="R70" s="132"/>
      <c r="S70" s="136"/>
      <c r="T70" s="132"/>
      <c r="U70" s="132"/>
      <c r="V70" s="132"/>
      <c r="W70" s="132"/>
      <c r="X70" s="132"/>
      <c r="Y70" s="132"/>
    </row>
    <row r="71" spans="2:25" s="96" customFormat="1" ht="30" customHeight="1" x14ac:dyDescent="0.2">
      <c r="B71" s="131"/>
      <c r="C71" s="135"/>
      <c r="D71" s="135"/>
      <c r="E71" s="132"/>
      <c r="F71" s="132"/>
      <c r="G71" s="132"/>
      <c r="H71" s="132"/>
      <c r="I71" s="132"/>
      <c r="J71" s="132"/>
      <c r="K71" s="132"/>
      <c r="L71" s="132"/>
      <c r="M71" s="132"/>
      <c r="N71" s="132"/>
      <c r="O71" s="132"/>
      <c r="P71" s="132"/>
      <c r="Q71" s="132"/>
      <c r="R71" s="132"/>
      <c r="S71" s="136"/>
      <c r="T71" s="132"/>
      <c r="U71" s="132"/>
      <c r="V71" s="132"/>
      <c r="W71" s="132"/>
      <c r="X71" s="132"/>
      <c r="Y71" s="132"/>
    </row>
    <row r="72" spans="2:25" s="96" customFormat="1" ht="30" customHeight="1" x14ac:dyDescent="0.2">
      <c r="B72" s="131"/>
      <c r="C72" s="135"/>
      <c r="D72" s="135"/>
      <c r="E72" s="132"/>
      <c r="F72" s="132"/>
      <c r="G72" s="132"/>
      <c r="H72" s="132"/>
      <c r="I72" s="132"/>
      <c r="J72" s="132"/>
      <c r="K72" s="132"/>
      <c r="L72" s="132"/>
      <c r="M72" s="132"/>
      <c r="N72" s="132"/>
      <c r="O72" s="132"/>
      <c r="P72" s="132"/>
      <c r="Q72" s="132"/>
      <c r="R72" s="132"/>
      <c r="S72" s="136"/>
      <c r="T72" s="132"/>
      <c r="U72" s="132"/>
      <c r="V72" s="132"/>
      <c r="W72" s="132"/>
      <c r="X72" s="132"/>
      <c r="Y72" s="132"/>
    </row>
    <row r="73" spans="2:25" s="96" customFormat="1" ht="30" customHeight="1" x14ac:dyDescent="0.2">
      <c r="B73" s="131"/>
      <c r="C73" s="135"/>
      <c r="D73" s="135"/>
      <c r="E73" s="132"/>
      <c r="F73" s="132"/>
      <c r="G73" s="132"/>
      <c r="H73" s="132"/>
      <c r="I73" s="132"/>
      <c r="J73" s="132"/>
      <c r="K73" s="132"/>
      <c r="L73" s="132"/>
      <c r="M73" s="132"/>
      <c r="N73" s="132"/>
      <c r="O73" s="132"/>
      <c r="P73" s="132"/>
      <c r="Q73" s="132"/>
      <c r="R73" s="132"/>
      <c r="S73" s="136"/>
      <c r="T73" s="132"/>
      <c r="U73" s="132"/>
      <c r="V73" s="132"/>
      <c r="W73" s="132"/>
      <c r="X73" s="132"/>
      <c r="Y73" s="132"/>
    </row>
    <row r="74" spans="2:25" s="96" customFormat="1" ht="30" customHeight="1" x14ac:dyDescent="0.2">
      <c r="B74" s="131"/>
      <c r="C74" s="135"/>
      <c r="D74" s="135"/>
      <c r="E74" s="132"/>
      <c r="F74" s="132"/>
      <c r="G74" s="132"/>
      <c r="H74" s="132"/>
      <c r="I74" s="132"/>
      <c r="J74" s="132"/>
      <c r="K74" s="132"/>
      <c r="L74" s="132"/>
      <c r="M74" s="132"/>
      <c r="N74" s="132"/>
      <c r="O74" s="132"/>
      <c r="P74" s="132"/>
      <c r="Q74" s="132"/>
      <c r="R74" s="132"/>
      <c r="S74" s="136"/>
      <c r="T74" s="132"/>
      <c r="U74" s="132"/>
      <c r="V74" s="132"/>
      <c r="W74" s="132"/>
      <c r="X74" s="132"/>
      <c r="Y74" s="132"/>
    </row>
    <row r="75" spans="2:25" s="96" customFormat="1" ht="30" customHeight="1" x14ac:dyDescent="0.2">
      <c r="B75" s="131"/>
      <c r="C75" s="135"/>
      <c r="D75" s="135"/>
      <c r="E75" s="132"/>
      <c r="F75" s="132"/>
      <c r="G75" s="132"/>
      <c r="H75" s="132"/>
      <c r="I75" s="132"/>
      <c r="J75" s="132"/>
      <c r="K75" s="132"/>
      <c r="L75" s="132"/>
      <c r="M75" s="132"/>
      <c r="N75" s="132"/>
      <c r="O75" s="132"/>
      <c r="P75" s="132"/>
      <c r="Q75" s="132"/>
      <c r="R75" s="132"/>
      <c r="S75" s="136"/>
      <c r="T75" s="132"/>
      <c r="U75" s="132"/>
      <c r="V75" s="132"/>
      <c r="W75" s="132"/>
      <c r="X75" s="132"/>
      <c r="Y75" s="132"/>
    </row>
    <row r="76" spans="2:25" s="96" customFormat="1" ht="30" customHeight="1" x14ac:dyDescent="0.2">
      <c r="B76" s="131"/>
      <c r="C76" s="135"/>
      <c r="D76" s="135"/>
      <c r="E76" s="132"/>
      <c r="F76" s="132"/>
      <c r="G76" s="132"/>
      <c r="H76" s="132"/>
      <c r="I76" s="132"/>
      <c r="J76" s="132"/>
      <c r="K76" s="132"/>
      <c r="L76" s="132"/>
      <c r="M76" s="132"/>
      <c r="N76" s="132"/>
      <c r="O76" s="132"/>
      <c r="P76" s="132"/>
      <c r="Q76" s="132"/>
      <c r="R76" s="132"/>
      <c r="S76" s="136"/>
      <c r="T76" s="132"/>
      <c r="U76" s="132"/>
      <c r="V76" s="132"/>
      <c r="W76" s="132"/>
      <c r="X76" s="132"/>
      <c r="Y76" s="132"/>
    </row>
    <row r="77" spans="2:25" s="96" customFormat="1" ht="30" customHeight="1" x14ac:dyDescent="0.2">
      <c r="B77" s="131"/>
      <c r="C77" s="135"/>
      <c r="D77" s="135"/>
      <c r="E77" s="132"/>
      <c r="F77" s="132"/>
      <c r="G77" s="132"/>
      <c r="H77" s="132"/>
      <c r="I77" s="132"/>
      <c r="J77" s="132"/>
      <c r="K77" s="132"/>
      <c r="L77" s="132"/>
      <c r="M77" s="132"/>
      <c r="N77" s="132"/>
      <c r="O77" s="132"/>
      <c r="P77" s="132"/>
      <c r="Q77" s="132"/>
      <c r="R77" s="132"/>
      <c r="S77" s="136"/>
      <c r="T77" s="132"/>
      <c r="U77" s="132"/>
      <c r="V77" s="132"/>
      <c r="W77" s="132"/>
      <c r="X77" s="132"/>
      <c r="Y77" s="132"/>
    </row>
    <row r="78" spans="2:25" s="96" customFormat="1" ht="30" customHeight="1" x14ac:dyDescent="0.2">
      <c r="B78" s="131"/>
      <c r="C78" s="135"/>
      <c r="D78" s="135"/>
      <c r="E78" s="132"/>
      <c r="F78" s="132"/>
      <c r="G78" s="132"/>
      <c r="H78" s="132"/>
      <c r="I78" s="132"/>
      <c r="J78" s="132"/>
      <c r="K78" s="132"/>
      <c r="L78" s="132"/>
      <c r="M78" s="132"/>
      <c r="N78" s="132"/>
      <c r="O78" s="132"/>
      <c r="P78" s="132"/>
      <c r="Q78" s="132"/>
      <c r="R78" s="132"/>
      <c r="S78" s="136"/>
      <c r="T78" s="132"/>
      <c r="U78" s="132"/>
      <c r="V78" s="132"/>
      <c r="W78" s="132"/>
      <c r="X78" s="132"/>
      <c r="Y78" s="132"/>
    </row>
    <row r="79" spans="2:25" s="96" customFormat="1" ht="30" customHeight="1" x14ac:dyDescent="0.2">
      <c r="B79" s="131"/>
      <c r="C79" s="135"/>
      <c r="D79" s="135"/>
      <c r="E79" s="132"/>
      <c r="F79" s="132"/>
      <c r="G79" s="132"/>
      <c r="H79" s="132"/>
      <c r="I79" s="132"/>
      <c r="J79" s="132"/>
      <c r="K79" s="132"/>
      <c r="L79" s="132"/>
      <c r="M79" s="132"/>
      <c r="N79" s="132"/>
      <c r="O79" s="132"/>
      <c r="P79" s="132"/>
      <c r="Q79" s="132"/>
      <c r="R79" s="132"/>
      <c r="S79" s="136"/>
      <c r="T79" s="132"/>
      <c r="U79" s="132"/>
      <c r="V79" s="132"/>
      <c r="W79" s="132"/>
      <c r="X79" s="132"/>
      <c r="Y79" s="132"/>
    </row>
    <row r="80" spans="2:25" s="96" customFormat="1" ht="30" customHeight="1" x14ac:dyDescent="0.2">
      <c r="B80" s="131"/>
      <c r="C80" s="135"/>
      <c r="D80" s="135"/>
      <c r="E80" s="132"/>
      <c r="F80" s="132"/>
      <c r="G80" s="132"/>
      <c r="H80" s="132"/>
      <c r="I80" s="132"/>
      <c r="J80" s="132"/>
      <c r="K80" s="132"/>
      <c r="L80" s="132"/>
      <c r="M80" s="132"/>
      <c r="N80" s="132"/>
      <c r="O80" s="132"/>
      <c r="P80" s="132"/>
      <c r="Q80" s="132"/>
      <c r="R80" s="132"/>
      <c r="S80" s="136"/>
      <c r="T80" s="132"/>
      <c r="U80" s="132"/>
      <c r="V80" s="132"/>
      <c r="W80" s="132"/>
      <c r="X80" s="132"/>
      <c r="Y80" s="132"/>
    </row>
    <row r="81" spans="2:25" s="96" customFormat="1" ht="30" customHeight="1" x14ac:dyDescent="0.2">
      <c r="B81" s="131"/>
      <c r="C81" s="135"/>
      <c r="D81" s="135"/>
      <c r="E81" s="132"/>
      <c r="F81" s="132"/>
      <c r="G81" s="132"/>
      <c r="H81" s="132"/>
      <c r="I81" s="132"/>
      <c r="J81" s="132"/>
      <c r="K81" s="132"/>
      <c r="L81" s="132"/>
      <c r="M81" s="132"/>
      <c r="N81" s="132"/>
      <c r="O81" s="132"/>
      <c r="P81" s="132"/>
      <c r="Q81" s="132"/>
      <c r="R81" s="132"/>
      <c r="S81" s="136"/>
      <c r="T81" s="132"/>
      <c r="U81" s="132"/>
      <c r="V81" s="132"/>
      <c r="W81" s="132"/>
      <c r="X81" s="132"/>
      <c r="Y81" s="132"/>
    </row>
    <row r="82" spans="2:25" s="96" customFormat="1" ht="30" customHeight="1" x14ac:dyDescent="0.2">
      <c r="B82" s="131"/>
      <c r="C82" s="135"/>
      <c r="D82" s="135"/>
      <c r="E82" s="132"/>
      <c r="F82" s="132"/>
      <c r="G82" s="132"/>
      <c r="H82" s="132"/>
      <c r="I82" s="132"/>
      <c r="J82" s="132"/>
      <c r="K82" s="132"/>
      <c r="L82" s="132"/>
      <c r="M82" s="132"/>
      <c r="N82" s="132"/>
      <c r="O82" s="132"/>
      <c r="P82" s="132"/>
      <c r="Q82" s="132"/>
      <c r="R82" s="132"/>
      <c r="S82" s="136"/>
      <c r="T82" s="132"/>
      <c r="U82" s="132"/>
      <c r="V82" s="132"/>
      <c r="W82" s="132"/>
      <c r="X82" s="132"/>
      <c r="Y82" s="132"/>
    </row>
    <row r="83" spans="2:25" s="96" customFormat="1" ht="30" customHeight="1" x14ac:dyDescent="0.2">
      <c r="B83" s="131"/>
      <c r="C83" s="135"/>
      <c r="D83" s="135"/>
      <c r="E83" s="132"/>
      <c r="F83" s="132"/>
      <c r="G83" s="132"/>
      <c r="H83" s="132"/>
      <c r="I83" s="132"/>
      <c r="J83" s="132"/>
      <c r="K83" s="132"/>
      <c r="L83" s="132"/>
      <c r="M83" s="132"/>
      <c r="N83" s="132"/>
      <c r="O83" s="132"/>
      <c r="P83" s="132"/>
      <c r="Q83" s="132"/>
      <c r="R83" s="132"/>
      <c r="S83" s="136"/>
      <c r="T83" s="132"/>
      <c r="U83" s="132"/>
      <c r="V83" s="132"/>
      <c r="W83" s="132"/>
      <c r="X83" s="132"/>
      <c r="Y83" s="132"/>
    </row>
    <row r="84" spans="2:25" s="96" customFormat="1" ht="30" customHeight="1" x14ac:dyDescent="0.2">
      <c r="B84" s="131"/>
      <c r="C84" s="135"/>
      <c r="D84" s="135"/>
      <c r="E84" s="132"/>
      <c r="F84" s="132"/>
      <c r="G84" s="132"/>
      <c r="H84" s="132"/>
      <c r="I84" s="132"/>
      <c r="J84" s="132"/>
      <c r="K84" s="132"/>
      <c r="L84" s="132"/>
      <c r="M84" s="132"/>
      <c r="N84" s="132"/>
      <c r="O84" s="132"/>
      <c r="P84" s="132"/>
      <c r="Q84" s="132"/>
      <c r="R84" s="132"/>
      <c r="S84" s="136"/>
      <c r="T84" s="132"/>
      <c r="U84" s="132"/>
      <c r="V84" s="132"/>
      <c r="W84" s="132"/>
      <c r="X84" s="132"/>
      <c r="Y84" s="132"/>
    </row>
    <row r="85" spans="2:25" s="96" customFormat="1" ht="30" customHeight="1" x14ac:dyDescent="0.2">
      <c r="B85" s="131"/>
      <c r="C85" s="135"/>
      <c r="D85" s="135"/>
      <c r="E85" s="132"/>
      <c r="F85" s="132"/>
      <c r="G85" s="132"/>
      <c r="H85" s="132"/>
      <c r="I85" s="132"/>
      <c r="J85" s="132"/>
      <c r="K85" s="132"/>
      <c r="L85" s="132"/>
      <c r="M85" s="132"/>
      <c r="N85" s="132"/>
      <c r="O85" s="132"/>
      <c r="P85" s="132"/>
      <c r="Q85" s="132"/>
      <c r="R85" s="132"/>
      <c r="S85" s="136"/>
      <c r="T85" s="132"/>
      <c r="U85" s="132"/>
      <c r="V85" s="132"/>
      <c r="W85" s="132"/>
      <c r="X85" s="132"/>
      <c r="Y85" s="132"/>
    </row>
    <row r="86" spans="2:25" s="96" customFormat="1" ht="30" customHeight="1" x14ac:dyDescent="0.2">
      <c r="B86" s="131"/>
      <c r="C86" s="135"/>
      <c r="D86" s="135"/>
      <c r="E86" s="132"/>
      <c r="F86" s="132"/>
      <c r="G86" s="132"/>
      <c r="H86" s="132"/>
      <c r="I86" s="132"/>
      <c r="J86" s="132"/>
      <c r="K86" s="132"/>
      <c r="L86" s="132"/>
      <c r="M86" s="132"/>
      <c r="N86" s="132"/>
      <c r="O86" s="132"/>
      <c r="P86" s="132"/>
      <c r="Q86" s="132"/>
      <c r="R86" s="132"/>
      <c r="S86" s="136"/>
      <c r="T86" s="132"/>
      <c r="U86" s="132"/>
      <c r="V86" s="132"/>
      <c r="W86" s="132"/>
      <c r="X86" s="132"/>
      <c r="Y86" s="132"/>
    </row>
    <row r="87" spans="2:25" s="96" customFormat="1" ht="30" customHeight="1" x14ac:dyDescent="0.2">
      <c r="B87" s="131"/>
      <c r="C87" s="135"/>
      <c r="D87" s="135"/>
      <c r="E87" s="132"/>
      <c r="F87" s="132"/>
      <c r="G87" s="132"/>
      <c r="H87" s="132"/>
      <c r="I87" s="132"/>
      <c r="J87" s="132"/>
      <c r="K87" s="132"/>
      <c r="L87" s="132"/>
      <c r="M87" s="132"/>
      <c r="N87" s="132"/>
      <c r="O87" s="132"/>
      <c r="P87" s="132"/>
      <c r="Q87" s="132"/>
      <c r="R87" s="132"/>
      <c r="S87" s="136"/>
      <c r="T87" s="132"/>
      <c r="U87" s="132"/>
      <c r="V87" s="132"/>
      <c r="W87" s="132"/>
      <c r="X87" s="132"/>
      <c r="Y87" s="132"/>
    </row>
    <row r="88" spans="2:25" s="96" customFormat="1" ht="30" customHeight="1" x14ac:dyDescent="0.2">
      <c r="B88" s="131"/>
      <c r="C88" s="135"/>
      <c r="D88" s="135"/>
      <c r="E88" s="132"/>
      <c r="F88" s="132"/>
      <c r="G88" s="132"/>
      <c r="H88" s="132"/>
      <c r="I88" s="132"/>
      <c r="J88" s="132"/>
      <c r="K88" s="132"/>
      <c r="L88" s="132"/>
      <c r="M88" s="132"/>
      <c r="N88" s="132"/>
      <c r="O88" s="132"/>
      <c r="P88" s="132"/>
      <c r="Q88" s="132"/>
      <c r="R88" s="132"/>
      <c r="S88" s="136"/>
      <c r="T88" s="132"/>
      <c r="U88" s="132"/>
      <c r="V88" s="132"/>
      <c r="W88" s="132"/>
      <c r="X88" s="132"/>
      <c r="Y88" s="132"/>
    </row>
    <row r="89" spans="2:25" s="96" customFormat="1" ht="30" customHeight="1" x14ac:dyDescent="0.2">
      <c r="B89" s="131"/>
      <c r="C89" s="135"/>
      <c r="D89" s="135"/>
      <c r="E89" s="132"/>
      <c r="F89" s="132"/>
      <c r="G89" s="132"/>
      <c r="H89" s="132"/>
      <c r="I89" s="132"/>
      <c r="J89" s="132"/>
      <c r="K89" s="132"/>
      <c r="L89" s="132"/>
      <c r="M89" s="132"/>
      <c r="N89" s="132"/>
      <c r="O89" s="132"/>
      <c r="P89" s="132"/>
      <c r="Q89" s="132"/>
      <c r="R89" s="132"/>
      <c r="S89" s="136"/>
      <c r="T89" s="132"/>
      <c r="U89" s="132"/>
      <c r="V89" s="132"/>
      <c r="W89" s="132"/>
      <c r="X89" s="132"/>
      <c r="Y89" s="132"/>
    </row>
    <row r="90" spans="2:25" s="96" customFormat="1" ht="30" customHeight="1" x14ac:dyDescent="0.2">
      <c r="B90" s="131"/>
      <c r="C90" s="135"/>
      <c r="D90" s="135"/>
      <c r="E90" s="132"/>
      <c r="F90" s="132"/>
      <c r="G90" s="132"/>
      <c r="H90" s="132"/>
      <c r="I90" s="132"/>
      <c r="J90" s="132"/>
      <c r="K90" s="132"/>
      <c r="L90" s="132"/>
      <c r="M90" s="132"/>
      <c r="N90" s="132"/>
      <c r="O90" s="132"/>
      <c r="P90" s="132"/>
      <c r="Q90" s="132"/>
      <c r="R90" s="132"/>
      <c r="S90" s="136"/>
      <c r="T90" s="132"/>
      <c r="U90" s="132"/>
      <c r="V90" s="132"/>
      <c r="W90" s="132"/>
      <c r="X90" s="132"/>
      <c r="Y90" s="132"/>
    </row>
    <row r="91" spans="2:25" s="96" customFormat="1" ht="30" customHeight="1" x14ac:dyDescent="0.2">
      <c r="B91" s="131"/>
      <c r="C91" s="135"/>
      <c r="D91" s="135"/>
      <c r="E91" s="132"/>
      <c r="F91" s="132"/>
      <c r="G91" s="132"/>
      <c r="H91" s="132"/>
      <c r="I91" s="132"/>
      <c r="J91" s="132"/>
      <c r="K91" s="132"/>
      <c r="L91" s="132"/>
      <c r="M91" s="132"/>
      <c r="N91" s="132"/>
      <c r="O91" s="132"/>
      <c r="P91" s="132"/>
      <c r="Q91" s="132"/>
      <c r="R91" s="132"/>
      <c r="S91" s="136"/>
      <c r="T91" s="132"/>
      <c r="U91" s="132"/>
      <c r="V91" s="132"/>
      <c r="W91" s="132"/>
      <c r="X91" s="132"/>
      <c r="Y91" s="132"/>
    </row>
    <row r="92" spans="2:25" s="96" customFormat="1" ht="30" customHeight="1" x14ac:dyDescent="0.2">
      <c r="B92" s="131"/>
      <c r="C92" s="135"/>
      <c r="D92" s="135"/>
      <c r="E92" s="132"/>
      <c r="F92" s="132"/>
      <c r="G92" s="132"/>
      <c r="H92" s="132"/>
      <c r="I92" s="132"/>
      <c r="J92" s="132"/>
      <c r="K92" s="132"/>
      <c r="L92" s="132"/>
      <c r="M92" s="132"/>
      <c r="N92" s="132"/>
      <c r="O92" s="132"/>
      <c r="P92" s="132"/>
      <c r="Q92" s="132"/>
      <c r="R92" s="132"/>
      <c r="S92" s="136"/>
      <c r="T92" s="132"/>
      <c r="U92" s="132"/>
      <c r="V92" s="132"/>
      <c r="W92" s="132"/>
      <c r="X92" s="132"/>
      <c r="Y92" s="132"/>
    </row>
    <row r="93" spans="2:25" s="96" customFormat="1" ht="30" customHeight="1" x14ac:dyDescent="0.2">
      <c r="B93" s="131"/>
      <c r="C93" s="135"/>
      <c r="D93" s="135"/>
      <c r="E93" s="132"/>
      <c r="F93" s="132"/>
      <c r="G93" s="132"/>
      <c r="H93" s="132"/>
      <c r="I93" s="132"/>
      <c r="J93" s="132"/>
      <c r="K93" s="132"/>
      <c r="L93" s="132"/>
      <c r="M93" s="132"/>
      <c r="N93" s="132"/>
      <c r="O93" s="132"/>
      <c r="P93" s="132"/>
      <c r="Q93" s="132"/>
      <c r="R93" s="132"/>
      <c r="S93" s="136"/>
      <c r="T93" s="132"/>
      <c r="U93" s="132"/>
      <c r="V93" s="132"/>
      <c r="W93" s="132"/>
      <c r="X93" s="132"/>
      <c r="Y93" s="132"/>
    </row>
    <row r="94" spans="2:25" s="96" customFormat="1" ht="30" customHeight="1" x14ac:dyDescent="0.2">
      <c r="B94" s="131"/>
      <c r="C94" s="135"/>
      <c r="D94" s="135"/>
      <c r="E94" s="132"/>
      <c r="F94" s="132"/>
      <c r="G94" s="132"/>
      <c r="H94" s="132"/>
      <c r="I94" s="132"/>
      <c r="J94" s="132"/>
      <c r="K94" s="132"/>
      <c r="L94" s="132"/>
      <c r="M94" s="132"/>
      <c r="N94" s="132"/>
      <c r="O94" s="132"/>
      <c r="P94" s="132"/>
      <c r="Q94" s="132"/>
      <c r="R94" s="132"/>
      <c r="S94" s="136"/>
      <c r="T94" s="132"/>
      <c r="U94" s="132"/>
      <c r="V94" s="132"/>
      <c r="W94" s="132"/>
      <c r="X94" s="132"/>
      <c r="Y94" s="132"/>
    </row>
    <row r="95" spans="2:25" s="96" customFormat="1" ht="30" customHeight="1" x14ac:dyDescent="0.2">
      <c r="B95" s="131"/>
      <c r="C95" s="135"/>
      <c r="D95" s="135"/>
      <c r="E95" s="132"/>
      <c r="F95" s="132"/>
      <c r="G95" s="132"/>
      <c r="H95" s="132"/>
      <c r="I95" s="132"/>
      <c r="J95" s="132"/>
      <c r="K95" s="132"/>
      <c r="L95" s="132"/>
      <c r="M95" s="132"/>
      <c r="N95" s="132"/>
      <c r="O95" s="132"/>
      <c r="P95" s="132"/>
      <c r="Q95" s="132"/>
      <c r="R95" s="132"/>
      <c r="S95" s="136"/>
      <c r="T95" s="132"/>
      <c r="U95" s="132"/>
      <c r="V95" s="132"/>
      <c r="W95" s="132"/>
      <c r="X95" s="132"/>
      <c r="Y95" s="132"/>
    </row>
    <row r="96" spans="2:25" s="96" customFormat="1" ht="30" customHeight="1" x14ac:dyDescent="0.2">
      <c r="B96" s="131"/>
      <c r="C96" s="135"/>
      <c r="D96" s="135"/>
      <c r="E96" s="132"/>
      <c r="F96" s="132"/>
      <c r="G96" s="132"/>
      <c r="H96" s="132"/>
      <c r="I96" s="132"/>
      <c r="J96" s="132"/>
      <c r="K96" s="132"/>
      <c r="L96" s="132"/>
      <c r="M96" s="132"/>
      <c r="N96" s="132"/>
      <c r="O96" s="132"/>
      <c r="P96" s="132"/>
      <c r="Q96" s="132"/>
      <c r="R96" s="132"/>
      <c r="S96" s="136"/>
      <c r="T96" s="132"/>
      <c r="U96" s="132"/>
      <c r="V96" s="132"/>
      <c r="W96" s="132"/>
      <c r="X96" s="132"/>
      <c r="Y96" s="132"/>
    </row>
    <row r="97" spans="2:25" s="96" customFormat="1" ht="30" customHeight="1" x14ac:dyDescent="0.2">
      <c r="B97" s="131"/>
      <c r="C97" s="135"/>
      <c r="D97" s="135"/>
      <c r="E97" s="132"/>
      <c r="F97" s="132"/>
      <c r="G97" s="132"/>
      <c r="H97" s="132"/>
      <c r="I97" s="132"/>
      <c r="J97" s="132"/>
      <c r="K97" s="132"/>
      <c r="L97" s="132"/>
      <c r="M97" s="132"/>
      <c r="N97" s="132"/>
      <c r="O97" s="132"/>
      <c r="P97" s="132"/>
      <c r="Q97" s="132"/>
      <c r="R97" s="132"/>
      <c r="S97" s="136"/>
      <c r="T97" s="132"/>
      <c r="U97" s="132"/>
      <c r="V97" s="132"/>
      <c r="W97" s="132"/>
      <c r="X97" s="132"/>
      <c r="Y97" s="132"/>
    </row>
    <row r="98" spans="2:25" s="96" customFormat="1" ht="30" customHeight="1" x14ac:dyDescent="0.2">
      <c r="B98" s="131"/>
      <c r="C98" s="135"/>
      <c r="D98" s="135"/>
      <c r="E98" s="132"/>
      <c r="F98" s="132"/>
      <c r="G98" s="132"/>
      <c r="H98" s="132"/>
      <c r="I98" s="132"/>
      <c r="J98" s="132"/>
      <c r="K98" s="132"/>
      <c r="L98" s="132"/>
      <c r="M98" s="132"/>
      <c r="N98" s="132"/>
      <c r="O98" s="132"/>
      <c r="P98" s="132"/>
      <c r="Q98" s="132"/>
      <c r="R98" s="132"/>
      <c r="S98" s="136"/>
      <c r="T98" s="132"/>
      <c r="U98" s="132"/>
      <c r="V98" s="132"/>
      <c r="W98" s="132"/>
      <c r="X98" s="132"/>
      <c r="Y98" s="132"/>
    </row>
    <row r="99" spans="2:25" s="96" customFormat="1" ht="30" customHeight="1" x14ac:dyDescent="0.2">
      <c r="B99" s="131"/>
      <c r="C99" s="135"/>
      <c r="D99" s="135"/>
      <c r="E99" s="132"/>
      <c r="F99" s="132"/>
      <c r="G99" s="132"/>
      <c r="H99" s="132"/>
      <c r="I99" s="132"/>
      <c r="J99" s="132"/>
      <c r="K99" s="132"/>
      <c r="L99" s="132"/>
      <c r="M99" s="132"/>
      <c r="N99" s="132"/>
      <c r="O99" s="132"/>
      <c r="P99" s="132"/>
      <c r="Q99" s="132"/>
      <c r="R99" s="132"/>
      <c r="S99" s="136"/>
      <c r="T99" s="132"/>
      <c r="U99" s="132"/>
      <c r="V99" s="132"/>
      <c r="W99" s="132"/>
      <c r="X99" s="132"/>
      <c r="Y99" s="132"/>
    </row>
    <row r="100" spans="2:25" s="96" customFormat="1" ht="30" customHeight="1" x14ac:dyDescent="0.2">
      <c r="B100" s="131"/>
      <c r="C100" s="135"/>
      <c r="D100" s="135"/>
      <c r="E100" s="132"/>
      <c r="F100" s="132"/>
      <c r="G100" s="132"/>
      <c r="H100" s="132"/>
      <c r="I100" s="132"/>
      <c r="J100" s="132"/>
      <c r="K100" s="132"/>
      <c r="L100" s="132"/>
      <c r="M100" s="132"/>
      <c r="N100" s="132"/>
      <c r="O100" s="132"/>
      <c r="P100" s="132"/>
      <c r="Q100" s="132"/>
      <c r="R100" s="132"/>
      <c r="S100" s="136"/>
      <c r="T100" s="132"/>
      <c r="U100" s="132"/>
      <c r="V100" s="132"/>
      <c r="W100" s="132"/>
      <c r="X100" s="132"/>
      <c r="Y100" s="132"/>
    </row>
    <row r="101" spans="2:25" s="96" customFormat="1" ht="30" customHeight="1" x14ac:dyDescent="0.2">
      <c r="B101" s="131"/>
      <c r="C101" s="135"/>
      <c r="D101" s="135"/>
      <c r="E101" s="132"/>
      <c r="F101" s="132"/>
      <c r="G101" s="132"/>
      <c r="H101" s="132"/>
      <c r="I101" s="132"/>
      <c r="J101" s="132"/>
      <c r="K101" s="132"/>
      <c r="L101" s="132"/>
      <c r="M101" s="132"/>
      <c r="N101" s="132"/>
      <c r="O101" s="132"/>
      <c r="P101" s="132"/>
      <c r="Q101" s="132"/>
      <c r="R101" s="132"/>
      <c r="S101" s="136"/>
      <c r="T101" s="132"/>
      <c r="U101" s="132"/>
      <c r="V101" s="132"/>
      <c r="W101" s="132"/>
      <c r="X101" s="132"/>
      <c r="Y101" s="132"/>
    </row>
    <row r="102" spans="2:25" s="96" customFormat="1" ht="30" customHeight="1" x14ac:dyDescent="0.2">
      <c r="B102" s="131"/>
      <c r="C102" s="135"/>
      <c r="D102" s="135"/>
      <c r="E102" s="132"/>
      <c r="F102" s="132"/>
      <c r="G102" s="132"/>
      <c r="H102" s="132"/>
      <c r="I102" s="132"/>
      <c r="J102" s="132"/>
      <c r="K102" s="132"/>
      <c r="L102" s="132"/>
      <c r="M102" s="132"/>
      <c r="N102" s="132"/>
      <c r="O102" s="132"/>
      <c r="P102" s="132"/>
      <c r="Q102" s="132"/>
      <c r="R102" s="132"/>
      <c r="S102" s="136"/>
      <c r="T102" s="132"/>
      <c r="U102" s="132"/>
      <c r="V102" s="132"/>
      <c r="W102" s="132"/>
      <c r="X102" s="132"/>
      <c r="Y102" s="132"/>
    </row>
    <row r="103" spans="2:25" s="96" customFormat="1" ht="30" customHeight="1" x14ac:dyDescent="0.2">
      <c r="B103" s="131"/>
      <c r="C103" s="135"/>
      <c r="D103" s="135"/>
      <c r="E103" s="132"/>
      <c r="F103" s="132"/>
      <c r="G103" s="132"/>
      <c r="H103" s="132"/>
      <c r="I103" s="132"/>
      <c r="J103" s="132"/>
      <c r="K103" s="132"/>
      <c r="L103" s="132"/>
      <c r="M103" s="132"/>
      <c r="N103" s="132"/>
      <c r="O103" s="132"/>
      <c r="P103" s="132"/>
      <c r="Q103" s="132"/>
      <c r="R103" s="132"/>
      <c r="S103" s="136"/>
      <c r="T103" s="132"/>
      <c r="U103" s="132"/>
      <c r="V103" s="132"/>
      <c r="W103" s="132"/>
      <c r="X103" s="132"/>
      <c r="Y103" s="132"/>
    </row>
    <row r="104" spans="2:25" s="96" customFormat="1" ht="30" customHeight="1" x14ac:dyDescent="0.2">
      <c r="B104" s="131"/>
      <c r="C104" s="135"/>
      <c r="D104" s="135"/>
      <c r="E104" s="132"/>
      <c r="F104" s="132"/>
      <c r="G104" s="132"/>
      <c r="H104" s="132"/>
      <c r="I104" s="132"/>
      <c r="J104" s="132"/>
      <c r="K104" s="132"/>
      <c r="L104" s="132"/>
      <c r="M104" s="132"/>
      <c r="N104" s="132"/>
      <c r="O104" s="132"/>
      <c r="P104" s="132"/>
      <c r="Q104" s="132"/>
      <c r="R104" s="132"/>
      <c r="S104" s="136"/>
      <c r="T104" s="132"/>
      <c r="U104" s="132"/>
      <c r="V104" s="132"/>
      <c r="W104" s="132"/>
      <c r="X104" s="132"/>
      <c r="Y104" s="132"/>
    </row>
    <row r="105" spans="2:25" s="96" customFormat="1" ht="30" customHeight="1" x14ac:dyDescent="0.2">
      <c r="B105" s="131"/>
      <c r="C105" s="135"/>
      <c r="D105" s="135"/>
      <c r="E105" s="132"/>
      <c r="F105" s="132"/>
      <c r="G105" s="132"/>
      <c r="H105" s="132"/>
      <c r="I105" s="132"/>
      <c r="J105" s="132"/>
      <c r="K105" s="132"/>
      <c r="L105" s="132"/>
      <c r="M105" s="132"/>
      <c r="N105" s="132"/>
      <c r="O105" s="132"/>
      <c r="P105" s="132"/>
      <c r="Q105" s="132"/>
      <c r="R105" s="132"/>
      <c r="S105" s="136"/>
      <c r="T105" s="132"/>
      <c r="U105" s="132"/>
      <c r="V105" s="132"/>
      <c r="W105" s="132"/>
      <c r="X105" s="132"/>
      <c r="Y105" s="132"/>
    </row>
    <row r="106" spans="2:25" s="96" customFormat="1" ht="30" customHeight="1" x14ac:dyDescent="0.2">
      <c r="B106" s="131"/>
      <c r="C106" s="135"/>
      <c r="D106" s="135"/>
      <c r="E106" s="132"/>
      <c r="F106" s="132"/>
      <c r="G106" s="132"/>
      <c r="H106" s="132"/>
      <c r="I106" s="132"/>
      <c r="J106" s="132"/>
      <c r="K106" s="132"/>
      <c r="L106" s="132"/>
      <c r="M106" s="132"/>
      <c r="N106" s="132"/>
      <c r="O106" s="132"/>
      <c r="P106" s="132"/>
      <c r="Q106" s="132"/>
      <c r="R106" s="132"/>
      <c r="S106" s="136"/>
      <c r="T106" s="132"/>
      <c r="U106" s="132"/>
      <c r="V106" s="132"/>
      <c r="W106" s="132"/>
      <c r="X106" s="132"/>
      <c r="Y106" s="132"/>
    </row>
    <row r="107" spans="2:25" s="96" customFormat="1" ht="30" customHeight="1" x14ac:dyDescent="0.2">
      <c r="B107" s="131"/>
      <c r="C107" s="135"/>
      <c r="D107" s="135"/>
      <c r="E107" s="132"/>
      <c r="F107" s="132"/>
      <c r="G107" s="132"/>
      <c r="H107" s="132"/>
      <c r="I107" s="132"/>
      <c r="J107" s="132"/>
      <c r="K107" s="132"/>
      <c r="L107" s="132"/>
      <c r="M107" s="132"/>
      <c r="N107" s="132"/>
      <c r="O107" s="132"/>
      <c r="P107" s="132"/>
      <c r="Q107" s="132"/>
      <c r="R107" s="132"/>
      <c r="S107" s="136"/>
      <c r="T107" s="132"/>
      <c r="U107" s="132"/>
      <c r="V107" s="132"/>
      <c r="W107" s="132"/>
      <c r="X107" s="132"/>
      <c r="Y107" s="132"/>
    </row>
    <row r="108" spans="2:25" s="96" customFormat="1" ht="30" customHeight="1" x14ac:dyDescent="0.2">
      <c r="B108" s="131"/>
      <c r="C108" s="135"/>
      <c r="D108" s="135"/>
      <c r="E108" s="132"/>
      <c r="F108" s="132"/>
      <c r="G108" s="132"/>
      <c r="H108" s="132"/>
      <c r="I108" s="132"/>
      <c r="J108" s="132"/>
      <c r="K108" s="132"/>
      <c r="L108" s="132"/>
      <c r="M108" s="132"/>
      <c r="N108" s="132"/>
      <c r="O108" s="132"/>
      <c r="P108" s="132"/>
      <c r="Q108" s="132"/>
      <c r="R108" s="132"/>
      <c r="S108" s="136"/>
      <c r="T108" s="132"/>
      <c r="U108" s="132"/>
      <c r="V108" s="132"/>
      <c r="W108" s="132"/>
      <c r="X108" s="132"/>
      <c r="Y108" s="132"/>
    </row>
    <row r="109" spans="2:25" s="96" customFormat="1" ht="30" customHeight="1" x14ac:dyDescent="0.2">
      <c r="B109" s="131"/>
      <c r="C109" s="135"/>
      <c r="D109" s="135"/>
      <c r="E109" s="132"/>
      <c r="F109" s="132"/>
      <c r="G109" s="132"/>
      <c r="H109" s="132"/>
      <c r="I109" s="132"/>
      <c r="J109" s="132"/>
      <c r="K109" s="132"/>
      <c r="L109" s="132"/>
      <c r="M109" s="132"/>
      <c r="N109" s="132"/>
      <c r="O109" s="132"/>
      <c r="P109" s="132"/>
      <c r="Q109" s="132"/>
      <c r="R109" s="132"/>
      <c r="S109" s="136"/>
      <c r="T109" s="132"/>
      <c r="U109" s="132"/>
      <c r="V109" s="132"/>
      <c r="W109" s="132"/>
      <c r="X109" s="132"/>
      <c r="Y109" s="132"/>
    </row>
    <row r="110" spans="2:25" s="96" customFormat="1" ht="30" customHeight="1" x14ac:dyDescent="0.2">
      <c r="B110" s="131"/>
      <c r="C110" s="135"/>
      <c r="D110" s="135"/>
      <c r="E110" s="132"/>
      <c r="F110" s="132"/>
      <c r="G110" s="132"/>
      <c r="H110" s="132"/>
      <c r="I110" s="132"/>
      <c r="J110" s="132"/>
      <c r="K110" s="132"/>
      <c r="L110" s="132"/>
      <c r="M110" s="132"/>
      <c r="N110" s="132"/>
      <c r="O110" s="132"/>
      <c r="P110" s="132"/>
      <c r="Q110" s="132"/>
      <c r="R110" s="132"/>
      <c r="S110" s="136"/>
      <c r="T110" s="132"/>
      <c r="U110" s="132"/>
      <c r="V110" s="132"/>
      <c r="W110" s="132"/>
      <c r="X110" s="132"/>
      <c r="Y110" s="132"/>
    </row>
    <row r="111" spans="2:25" s="96" customFormat="1" ht="30" customHeight="1" x14ac:dyDescent="0.2">
      <c r="B111" s="131"/>
      <c r="C111" s="135"/>
      <c r="D111" s="135"/>
      <c r="E111" s="132"/>
      <c r="F111" s="132"/>
      <c r="G111" s="132"/>
      <c r="H111" s="132"/>
      <c r="I111" s="132"/>
      <c r="J111" s="132"/>
      <c r="K111" s="132"/>
      <c r="L111" s="132"/>
      <c r="M111" s="132"/>
      <c r="N111" s="132"/>
      <c r="O111" s="132"/>
      <c r="P111" s="132"/>
      <c r="Q111" s="132"/>
      <c r="R111" s="132"/>
      <c r="S111" s="136"/>
      <c r="T111" s="132"/>
      <c r="U111" s="132"/>
      <c r="V111" s="132"/>
      <c r="W111" s="132"/>
      <c r="X111" s="132"/>
      <c r="Y111" s="132"/>
    </row>
    <row r="112" spans="2:25" s="96" customFormat="1" ht="30" customHeight="1" x14ac:dyDescent="0.2">
      <c r="B112" s="131"/>
      <c r="C112" s="135"/>
      <c r="D112" s="135"/>
      <c r="E112" s="132"/>
      <c r="F112" s="132"/>
      <c r="G112" s="132"/>
      <c r="H112" s="132"/>
      <c r="I112" s="132"/>
      <c r="J112" s="132"/>
      <c r="K112" s="132"/>
      <c r="L112" s="132"/>
      <c r="M112" s="132"/>
      <c r="N112" s="132"/>
      <c r="O112" s="132"/>
      <c r="P112" s="132"/>
      <c r="Q112" s="132"/>
      <c r="R112" s="132"/>
      <c r="S112" s="136"/>
      <c r="T112" s="132"/>
      <c r="U112" s="132"/>
      <c r="V112" s="132"/>
      <c r="W112" s="132"/>
      <c r="X112" s="132"/>
      <c r="Y112" s="132"/>
    </row>
    <row r="113" spans="2:25" s="96" customFormat="1" ht="30" customHeight="1" x14ac:dyDescent="0.2">
      <c r="B113" s="131"/>
      <c r="C113" s="135"/>
      <c r="D113" s="135"/>
      <c r="E113" s="132"/>
      <c r="F113" s="132"/>
      <c r="G113" s="132"/>
      <c r="H113" s="132"/>
      <c r="I113" s="132"/>
      <c r="J113" s="132"/>
      <c r="K113" s="132"/>
      <c r="L113" s="132"/>
      <c r="M113" s="132"/>
      <c r="N113" s="132"/>
      <c r="O113" s="132"/>
      <c r="P113" s="132"/>
      <c r="Q113" s="132"/>
      <c r="R113" s="132"/>
      <c r="S113" s="136"/>
      <c r="T113" s="132"/>
      <c r="U113" s="132"/>
      <c r="V113" s="132"/>
      <c r="W113" s="132"/>
      <c r="X113" s="132"/>
      <c r="Y113" s="132"/>
    </row>
    <row r="114" spans="2:25" s="96" customFormat="1" ht="30" customHeight="1" x14ac:dyDescent="0.2">
      <c r="B114" s="131"/>
      <c r="C114" s="135"/>
      <c r="D114" s="135"/>
      <c r="E114" s="132"/>
      <c r="F114" s="132"/>
      <c r="G114" s="132"/>
      <c r="H114" s="132"/>
      <c r="I114" s="132"/>
      <c r="J114" s="132"/>
      <c r="K114" s="132"/>
      <c r="L114" s="132"/>
      <c r="M114" s="132"/>
      <c r="N114" s="132"/>
      <c r="O114" s="132"/>
      <c r="P114" s="132"/>
      <c r="Q114" s="132"/>
      <c r="R114" s="132"/>
      <c r="S114" s="136"/>
      <c r="T114" s="132"/>
      <c r="U114" s="132"/>
      <c r="V114" s="132"/>
      <c r="W114" s="132"/>
      <c r="X114" s="132"/>
      <c r="Y114" s="132"/>
    </row>
    <row r="115" spans="2:25" s="96" customFormat="1" ht="30" customHeight="1" x14ac:dyDescent="0.2">
      <c r="B115" s="131"/>
      <c r="C115" s="135"/>
      <c r="D115" s="135"/>
      <c r="E115" s="132"/>
      <c r="F115" s="132"/>
      <c r="G115" s="132"/>
      <c r="H115" s="132"/>
      <c r="I115" s="132"/>
      <c r="J115" s="132"/>
      <c r="K115" s="132"/>
      <c r="L115" s="132"/>
      <c r="M115" s="132"/>
      <c r="N115" s="132"/>
      <c r="O115" s="132"/>
      <c r="P115" s="132"/>
      <c r="Q115" s="132"/>
      <c r="R115" s="132"/>
      <c r="S115" s="136"/>
      <c r="T115" s="132"/>
      <c r="U115" s="132"/>
      <c r="V115" s="132"/>
      <c r="W115" s="132"/>
      <c r="X115" s="132"/>
      <c r="Y115" s="132"/>
    </row>
    <row r="116" spans="2:25" s="96" customFormat="1" ht="30" customHeight="1" x14ac:dyDescent="0.2">
      <c r="B116" s="131"/>
      <c r="C116" s="135"/>
      <c r="D116" s="135"/>
      <c r="E116" s="132"/>
      <c r="F116" s="132"/>
      <c r="G116" s="132"/>
      <c r="H116" s="132"/>
      <c r="I116" s="132"/>
      <c r="J116" s="132"/>
      <c r="K116" s="132"/>
      <c r="L116" s="132"/>
      <c r="M116" s="132"/>
      <c r="N116" s="132"/>
      <c r="O116" s="132"/>
      <c r="P116" s="132"/>
      <c r="Q116" s="132"/>
      <c r="R116" s="132"/>
      <c r="S116" s="136"/>
      <c r="T116" s="132"/>
      <c r="U116" s="132"/>
      <c r="V116" s="132"/>
      <c r="W116" s="132"/>
      <c r="X116" s="132"/>
      <c r="Y116" s="132"/>
    </row>
    <row r="117" spans="2:25" s="96" customFormat="1" ht="30" customHeight="1" x14ac:dyDescent="0.2">
      <c r="B117" s="131"/>
      <c r="C117" s="135"/>
      <c r="D117" s="135"/>
      <c r="E117" s="132"/>
      <c r="F117" s="132"/>
      <c r="G117" s="132"/>
      <c r="H117" s="132"/>
      <c r="I117" s="132"/>
      <c r="J117" s="132"/>
      <c r="K117" s="132"/>
      <c r="L117" s="132"/>
      <c r="M117" s="132"/>
      <c r="N117" s="132"/>
      <c r="O117" s="132"/>
      <c r="P117" s="132"/>
      <c r="Q117" s="132"/>
      <c r="R117" s="132"/>
      <c r="S117" s="136"/>
      <c r="T117" s="132"/>
      <c r="U117" s="132"/>
      <c r="V117" s="132"/>
      <c r="W117" s="132"/>
      <c r="X117" s="132"/>
      <c r="Y117" s="132"/>
    </row>
    <row r="118" spans="2:25" s="96" customFormat="1" ht="30" customHeight="1" x14ac:dyDescent="0.2">
      <c r="B118" s="131"/>
      <c r="C118" s="135"/>
      <c r="D118" s="135"/>
      <c r="E118" s="132"/>
      <c r="F118" s="132"/>
      <c r="G118" s="132"/>
      <c r="H118" s="132"/>
      <c r="I118" s="132"/>
      <c r="J118" s="132"/>
      <c r="K118" s="132"/>
      <c r="L118" s="132"/>
      <c r="M118" s="132"/>
      <c r="N118" s="132"/>
      <c r="O118" s="132"/>
      <c r="P118" s="132"/>
      <c r="Q118" s="132"/>
      <c r="R118" s="132"/>
      <c r="S118" s="136"/>
      <c r="T118" s="132"/>
      <c r="U118" s="132"/>
      <c r="V118" s="132"/>
      <c r="W118" s="132"/>
      <c r="X118" s="132"/>
      <c r="Y118" s="132"/>
    </row>
    <row r="119" spans="2:25" s="96" customFormat="1" ht="30" customHeight="1" x14ac:dyDescent="0.2">
      <c r="B119" s="131"/>
      <c r="C119" s="135"/>
      <c r="D119" s="135"/>
      <c r="E119" s="132"/>
      <c r="F119" s="132"/>
      <c r="G119" s="132"/>
      <c r="H119" s="132"/>
      <c r="I119" s="132"/>
      <c r="J119" s="132"/>
      <c r="K119" s="132"/>
      <c r="L119" s="132"/>
      <c r="M119" s="132"/>
      <c r="N119" s="132"/>
      <c r="O119" s="132"/>
      <c r="P119" s="132"/>
      <c r="Q119" s="132"/>
      <c r="R119" s="132"/>
      <c r="S119" s="136"/>
      <c r="T119" s="132"/>
      <c r="U119" s="132"/>
      <c r="V119" s="132"/>
      <c r="W119" s="132"/>
      <c r="X119" s="132"/>
      <c r="Y119" s="132"/>
    </row>
    <row r="120" spans="2:25" s="96" customFormat="1" ht="30" customHeight="1" x14ac:dyDescent="0.2">
      <c r="B120" s="131"/>
      <c r="C120" s="135"/>
      <c r="D120" s="135"/>
      <c r="E120" s="132"/>
      <c r="F120" s="132"/>
      <c r="G120" s="132"/>
      <c r="H120" s="132"/>
      <c r="I120" s="132"/>
      <c r="J120" s="132"/>
      <c r="K120" s="132"/>
      <c r="L120" s="132"/>
      <c r="M120" s="132"/>
      <c r="N120" s="132"/>
      <c r="O120" s="132"/>
      <c r="P120" s="132"/>
      <c r="Q120" s="132"/>
      <c r="R120" s="132"/>
      <c r="S120" s="136"/>
      <c r="T120" s="132"/>
      <c r="U120" s="132"/>
      <c r="V120" s="132"/>
      <c r="W120" s="132"/>
      <c r="X120" s="132"/>
      <c r="Y120" s="132"/>
    </row>
    <row r="121" spans="2:25" s="96" customFormat="1" ht="30" customHeight="1" x14ac:dyDescent="0.2">
      <c r="B121" s="131"/>
      <c r="C121" s="135"/>
      <c r="D121" s="135"/>
      <c r="E121" s="132"/>
      <c r="F121" s="132"/>
      <c r="G121" s="132"/>
      <c r="H121" s="132"/>
      <c r="I121" s="132"/>
      <c r="J121" s="132"/>
      <c r="K121" s="132"/>
      <c r="L121" s="132"/>
      <c r="M121" s="132"/>
      <c r="N121" s="132"/>
      <c r="O121" s="132"/>
      <c r="P121" s="132"/>
      <c r="Q121" s="132"/>
      <c r="R121" s="132"/>
      <c r="S121" s="136"/>
      <c r="T121" s="132"/>
      <c r="U121" s="132"/>
      <c r="V121" s="132"/>
      <c r="W121" s="132"/>
      <c r="X121" s="132"/>
      <c r="Y121" s="132"/>
    </row>
    <row r="122" spans="2:25" s="96" customFormat="1" ht="30" customHeight="1" x14ac:dyDescent="0.2">
      <c r="B122" s="131"/>
      <c r="C122" s="135"/>
      <c r="D122" s="135"/>
      <c r="E122" s="132"/>
      <c r="F122" s="132"/>
      <c r="G122" s="132"/>
      <c r="H122" s="132"/>
      <c r="I122" s="132"/>
      <c r="J122" s="132"/>
      <c r="K122" s="132"/>
      <c r="L122" s="132"/>
      <c r="M122" s="132"/>
      <c r="N122" s="132"/>
      <c r="O122" s="132"/>
      <c r="P122" s="132"/>
      <c r="Q122" s="132"/>
      <c r="R122" s="132"/>
      <c r="S122" s="136"/>
      <c r="T122" s="132"/>
      <c r="U122" s="132"/>
      <c r="V122" s="132"/>
      <c r="W122" s="132"/>
      <c r="X122" s="132"/>
      <c r="Y122" s="132"/>
    </row>
    <row r="123" spans="2:25" s="96" customFormat="1" ht="30" customHeight="1" x14ac:dyDescent="0.2">
      <c r="B123" s="131"/>
      <c r="C123" s="135"/>
      <c r="D123" s="135"/>
      <c r="E123" s="132"/>
      <c r="F123" s="132"/>
      <c r="G123" s="132"/>
      <c r="H123" s="132"/>
      <c r="I123" s="132"/>
      <c r="J123" s="132"/>
      <c r="K123" s="132"/>
      <c r="L123" s="132"/>
      <c r="M123" s="132"/>
      <c r="N123" s="132"/>
      <c r="O123" s="132"/>
      <c r="P123" s="132"/>
      <c r="Q123" s="132"/>
      <c r="R123" s="132"/>
      <c r="S123" s="136"/>
      <c r="T123" s="132"/>
      <c r="U123" s="132"/>
      <c r="V123" s="132"/>
      <c r="W123" s="132"/>
      <c r="X123" s="132"/>
      <c r="Y123" s="132"/>
    </row>
    <row r="124" spans="2:25" s="96" customFormat="1" ht="30" customHeight="1" x14ac:dyDescent="0.2">
      <c r="B124" s="131"/>
      <c r="C124" s="135"/>
      <c r="D124" s="135"/>
      <c r="E124" s="132"/>
      <c r="F124" s="132"/>
      <c r="G124" s="132"/>
      <c r="H124" s="132"/>
      <c r="I124" s="132"/>
      <c r="J124" s="132"/>
      <c r="K124" s="132"/>
      <c r="L124" s="132"/>
      <c r="M124" s="132"/>
      <c r="N124" s="132"/>
      <c r="O124" s="132"/>
      <c r="P124" s="132"/>
      <c r="Q124" s="132"/>
      <c r="R124" s="132"/>
      <c r="S124" s="136"/>
      <c r="T124" s="132"/>
      <c r="U124" s="132"/>
      <c r="V124" s="132"/>
      <c r="W124" s="132"/>
      <c r="X124" s="132"/>
      <c r="Y124" s="132"/>
    </row>
    <row r="125" spans="2:25" s="96" customFormat="1" ht="30" customHeight="1" x14ac:dyDescent="0.2">
      <c r="B125" s="131"/>
      <c r="C125" s="135"/>
      <c r="D125" s="135"/>
      <c r="E125" s="132"/>
      <c r="F125" s="132"/>
      <c r="G125" s="132"/>
      <c r="H125" s="132"/>
      <c r="I125" s="132"/>
      <c r="J125" s="132"/>
      <c r="K125" s="132"/>
      <c r="L125" s="132"/>
      <c r="M125" s="132"/>
      <c r="N125" s="132"/>
      <c r="O125" s="132"/>
      <c r="P125" s="132"/>
      <c r="Q125" s="132"/>
      <c r="R125" s="132"/>
      <c r="S125" s="136"/>
      <c r="T125" s="132"/>
      <c r="U125" s="132"/>
      <c r="V125" s="132"/>
      <c r="W125" s="132"/>
      <c r="X125" s="132"/>
      <c r="Y125" s="132"/>
    </row>
    <row r="126" spans="2:25" s="96" customFormat="1" ht="30" customHeight="1" x14ac:dyDescent="0.2">
      <c r="B126" s="131"/>
      <c r="C126" s="135"/>
      <c r="D126" s="135"/>
      <c r="E126" s="132"/>
      <c r="F126" s="132"/>
      <c r="G126" s="132"/>
      <c r="H126" s="132"/>
      <c r="I126" s="132"/>
      <c r="J126" s="132"/>
      <c r="K126" s="132"/>
      <c r="L126" s="132"/>
      <c r="M126" s="132"/>
      <c r="N126" s="132"/>
      <c r="O126" s="132"/>
      <c r="P126" s="132"/>
      <c r="Q126" s="132"/>
      <c r="R126" s="132"/>
      <c r="S126" s="136"/>
      <c r="T126" s="132"/>
      <c r="U126" s="132"/>
      <c r="V126" s="132"/>
      <c r="W126" s="132"/>
      <c r="X126" s="132"/>
      <c r="Y126" s="132"/>
    </row>
    <row r="127" spans="2:25" s="96" customFormat="1" ht="30" customHeight="1" x14ac:dyDescent="0.2">
      <c r="B127" s="131"/>
      <c r="C127" s="135"/>
      <c r="D127" s="135"/>
      <c r="E127" s="132"/>
      <c r="F127" s="132"/>
      <c r="G127" s="132"/>
      <c r="H127" s="132"/>
      <c r="I127" s="132"/>
      <c r="J127" s="132"/>
      <c r="K127" s="132"/>
      <c r="L127" s="132"/>
      <c r="M127" s="132"/>
      <c r="N127" s="132"/>
      <c r="O127" s="132"/>
      <c r="P127" s="132"/>
      <c r="Q127" s="132"/>
      <c r="R127" s="132"/>
      <c r="S127" s="136"/>
      <c r="T127" s="132"/>
      <c r="U127" s="132"/>
      <c r="V127" s="132"/>
      <c r="W127" s="132"/>
      <c r="X127" s="132"/>
      <c r="Y127" s="132"/>
    </row>
    <row r="128" spans="2:25" s="96" customFormat="1" ht="30" customHeight="1" x14ac:dyDescent="0.2">
      <c r="B128" s="131"/>
      <c r="C128" s="135"/>
      <c r="D128" s="135"/>
      <c r="E128" s="132"/>
      <c r="F128" s="132"/>
      <c r="G128" s="132"/>
      <c r="H128" s="132"/>
      <c r="I128" s="132"/>
      <c r="J128" s="132"/>
      <c r="K128" s="132"/>
      <c r="L128" s="132"/>
      <c r="M128" s="132"/>
      <c r="N128" s="132"/>
      <c r="O128" s="132"/>
      <c r="P128" s="132"/>
      <c r="Q128" s="132"/>
      <c r="R128" s="132"/>
      <c r="S128" s="136"/>
      <c r="T128" s="132"/>
      <c r="U128" s="132"/>
      <c r="V128" s="132"/>
      <c r="W128" s="132"/>
      <c r="X128" s="132"/>
      <c r="Y128" s="132"/>
    </row>
    <row r="129" spans="2:25" s="96" customFormat="1" ht="30" customHeight="1" x14ac:dyDescent="0.2">
      <c r="B129" s="131"/>
      <c r="C129" s="108"/>
      <c r="D129" s="108"/>
      <c r="E129" s="132"/>
      <c r="F129" s="132"/>
      <c r="G129" s="132"/>
      <c r="H129" s="132"/>
      <c r="I129" s="132"/>
      <c r="J129" s="132"/>
      <c r="K129" s="132"/>
      <c r="L129" s="132"/>
      <c r="M129" s="132"/>
      <c r="N129" s="132"/>
      <c r="O129" s="132"/>
      <c r="P129" s="132"/>
      <c r="Q129" s="132"/>
      <c r="R129" s="133"/>
      <c r="S129" s="134"/>
      <c r="T129" s="132"/>
      <c r="U129" s="132"/>
      <c r="V129" s="132"/>
      <c r="W129" s="132"/>
      <c r="X129" s="132"/>
      <c r="Y129" s="132"/>
    </row>
    <row r="130" spans="2:25" s="96" customFormat="1" ht="30" customHeight="1" x14ac:dyDescent="0.2">
      <c r="B130" s="131"/>
      <c r="C130" s="108"/>
      <c r="D130" s="108"/>
      <c r="E130" s="132"/>
      <c r="F130" s="132"/>
      <c r="G130" s="132"/>
      <c r="H130" s="132"/>
      <c r="I130" s="132"/>
      <c r="J130" s="132"/>
      <c r="K130" s="132"/>
      <c r="L130" s="132"/>
      <c r="M130" s="132"/>
      <c r="N130" s="132"/>
      <c r="O130" s="132"/>
      <c r="P130" s="132"/>
      <c r="Q130" s="132"/>
      <c r="R130" s="133"/>
      <c r="S130" s="134"/>
      <c r="T130" s="132"/>
      <c r="U130" s="132"/>
      <c r="V130" s="132"/>
      <c r="W130" s="132"/>
      <c r="X130" s="132"/>
      <c r="Y130" s="132"/>
    </row>
    <row r="131" spans="2:25" s="96" customFormat="1" ht="30" customHeight="1" x14ac:dyDescent="0.2">
      <c r="B131" s="131"/>
      <c r="C131" s="108"/>
      <c r="D131" s="108"/>
      <c r="E131" s="132"/>
      <c r="F131" s="132"/>
      <c r="G131" s="132"/>
      <c r="H131" s="132"/>
      <c r="I131" s="132"/>
      <c r="J131" s="132"/>
      <c r="K131" s="132"/>
      <c r="L131" s="132"/>
      <c r="M131" s="132"/>
      <c r="N131" s="132"/>
      <c r="O131" s="132"/>
      <c r="P131" s="132"/>
      <c r="Q131" s="132"/>
      <c r="R131" s="133"/>
      <c r="S131" s="134"/>
      <c r="T131" s="132"/>
      <c r="U131" s="132"/>
      <c r="V131" s="132"/>
      <c r="W131" s="132"/>
      <c r="X131" s="132"/>
      <c r="Y131" s="132"/>
    </row>
    <row r="132" spans="2:25" s="96" customFormat="1" ht="30" customHeight="1" x14ac:dyDescent="0.2">
      <c r="B132" s="131"/>
      <c r="C132" s="108"/>
      <c r="D132" s="108"/>
      <c r="E132" s="132"/>
      <c r="F132" s="132"/>
      <c r="G132" s="132"/>
      <c r="H132" s="132"/>
      <c r="I132" s="132"/>
      <c r="J132" s="132"/>
      <c r="K132" s="132"/>
      <c r="L132" s="132"/>
      <c r="M132" s="132"/>
      <c r="N132" s="132"/>
      <c r="O132" s="132"/>
      <c r="P132" s="132"/>
      <c r="Q132" s="132"/>
      <c r="R132" s="133"/>
      <c r="S132" s="134"/>
      <c r="T132" s="132"/>
      <c r="U132" s="132"/>
      <c r="V132" s="132"/>
      <c r="W132" s="132"/>
      <c r="X132" s="132"/>
      <c r="Y132" s="132"/>
    </row>
    <row r="133" spans="2:25" s="146" customFormat="1" ht="30" customHeight="1" x14ac:dyDescent="0.2">
      <c r="B133" s="131"/>
      <c r="C133" s="108"/>
      <c r="D133" s="108"/>
      <c r="E133" s="132"/>
      <c r="F133" s="132"/>
      <c r="G133" s="132"/>
      <c r="H133" s="132"/>
      <c r="I133" s="132"/>
      <c r="J133" s="132"/>
      <c r="K133" s="132"/>
      <c r="L133" s="132"/>
      <c r="M133" s="132"/>
      <c r="N133" s="132"/>
      <c r="O133" s="132"/>
      <c r="P133" s="132"/>
      <c r="Q133" s="132"/>
      <c r="R133" s="133"/>
      <c r="S133" s="134"/>
      <c r="T133" s="132"/>
      <c r="U133" s="132"/>
      <c r="V133" s="145"/>
      <c r="W133" s="145"/>
      <c r="X133" s="145"/>
      <c r="Y133" s="145"/>
    </row>
    <row r="134" spans="2:25" s="146" customFormat="1" ht="30" customHeight="1" x14ac:dyDescent="0.2">
      <c r="B134" s="131"/>
      <c r="C134" s="108"/>
      <c r="D134" s="108"/>
      <c r="E134" s="132"/>
      <c r="F134" s="132"/>
      <c r="G134" s="132"/>
      <c r="H134" s="132"/>
      <c r="I134" s="132"/>
      <c r="J134" s="132"/>
      <c r="K134" s="132"/>
      <c r="L134" s="132"/>
      <c r="M134" s="132"/>
      <c r="N134" s="132"/>
      <c r="O134" s="132"/>
      <c r="P134" s="132"/>
      <c r="Q134" s="132"/>
      <c r="R134" s="133"/>
      <c r="S134" s="134"/>
      <c r="T134" s="132"/>
      <c r="U134" s="132"/>
      <c r="V134" s="145"/>
      <c r="W134" s="145"/>
      <c r="X134" s="145"/>
      <c r="Y134" s="145"/>
    </row>
    <row r="135" spans="2:25" s="146" customFormat="1" ht="30" customHeight="1" x14ac:dyDescent="0.2">
      <c r="B135" s="131"/>
      <c r="C135" s="135"/>
      <c r="D135" s="130"/>
      <c r="E135" s="132"/>
      <c r="F135" s="132"/>
      <c r="G135" s="132"/>
      <c r="H135" s="132"/>
      <c r="I135" s="132"/>
      <c r="J135" s="132"/>
      <c r="K135" s="132"/>
      <c r="L135" s="132"/>
      <c r="M135" s="132"/>
      <c r="N135" s="132"/>
      <c r="O135" s="132"/>
      <c r="P135" s="132"/>
      <c r="Q135" s="132"/>
      <c r="R135" s="137"/>
      <c r="S135" s="134"/>
      <c r="T135" s="132"/>
      <c r="U135" s="132"/>
      <c r="V135" s="145"/>
      <c r="W135" s="145"/>
      <c r="X135" s="145"/>
      <c r="Y135" s="145"/>
    </row>
    <row r="136" spans="2:25" s="146" customFormat="1" ht="30" customHeight="1" x14ac:dyDescent="0.2">
      <c r="B136" s="131"/>
      <c r="C136" s="135"/>
      <c r="D136" s="130"/>
      <c r="E136" s="132"/>
      <c r="F136" s="132"/>
      <c r="G136" s="132"/>
      <c r="H136" s="132"/>
      <c r="I136" s="132"/>
      <c r="J136" s="132"/>
      <c r="K136" s="132"/>
      <c r="L136" s="132"/>
      <c r="M136" s="132"/>
      <c r="N136" s="132"/>
      <c r="O136" s="132"/>
      <c r="P136" s="132"/>
      <c r="Q136" s="132"/>
      <c r="R136" s="137"/>
      <c r="S136" s="134"/>
      <c r="T136" s="132"/>
      <c r="U136" s="132"/>
      <c r="V136" s="145"/>
      <c r="W136" s="145"/>
      <c r="X136" s="145"/>
      <c r="Y136" s="145"/>
    </row>
  </sheetData>
  <mergeCells count="9">
    <mergeCell ref="C14:C16"/>
    <mergeCell ref="C17:C19"/>
    <mergeCell ref="B2:B3"/>
    <mergeCell ref="C2:S2"/>
    <mergeCell ref="T2:V8"/>
    <mergeCell ref="B4:D4"/>
    <mergeCell ref="C5:C7"/>
    <mergeCell ref="C8:C10"/>
    <mergeCell ref="C11:C13"/>
  </mergeCells>
  <hyperlinks>
    <hyperlink ref="C2" location="Samf5" display="← Till sammanställningen" xr:uid="{34F7AB65-7A18-4289-A6BF-3122CDB44708}"/>
    <hyperlink ref="C1" location="Översikt!A1" display="← Till Översikt" xr:uid="{9671B569-3317-452F-A320-B5474FE3E7CA}"/>
  </hyperlinks>
  <pageMargins left="0.25" right="0.25" top="0.75" bottom="0.75" header="0.3" footer="0.3"/>
  <pageSetup paperSize="9" scale="67" fitToWidth="0" orientation="landscape" r:id="rId1"/>
  <ignoredErrors>
    <ignoredError sqref="R5:R1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17</vt:i4>
      </vt:variant>
      <vt:variant>
        <vt:lpstr>Namngivna områden</vt:lpstr>
      </vt:variant>
      <vt:variant>
        <vt:i4>54</vt:i4>
      </vt:variant>
    </vt:vector>
  </HeadingPairs>
  <TitlesOfParts>
    <vt:vector size="71" baseType="lpstr">
      <vt:lpstr>Instruktioner</vt:lpstr>
      <vt:lpstr>Generella uppgifter</vt:lpstr>
      <vt:lpstr>Översikt</vt:lpstr>
      <vt:lpstr>Taxetabeller</vt:lpstr>
      <vt:lpstr>1</vt:lpstr>
      <vt:lpstr>2</vt:lpstr>
      <vt:lpstr>3</vt:lpstr>
      <vt:lpstr>4</vt:lpstr>
      <vt:lpstr>5</vt:lpstr>
      <vt:lpstr>6-7</vt:lpstr>
      <vt:lpstr>8</vt:lpstr>
      <vt:lpstr>9-10</vt:lpstr>
      <vt:lpstr>11-13</vt:lpstr>
      <vt:lpstr>14</vt:lpstr>
      <vt:lpstr>15</vt:lpstr>
      <vt:lpstr>16</vt:lpstr>
      <vt:lpstr>17-18</vt:lpstr>
      <vt:lpstr>Samf1</vt:lpstr>
      <vt:lpstr>Samf10</vt:lpstr>
      <vt:lpstr>Samf11</vt:lpstr>
      <vt:lpstr>Samf12</vt:lpstr>
      <vt:lpstr>Samf13</vt:lpstr>
      <vt:lpstr>Samf14</vt:lpstr>
      <vt:lpstr>Samf15</vt:lpstr>
      <vt:lpstr>Samf16</vt:lpstr>
      <vt:lpstr>Samf17</vt:lpstr>
      <vt:lpstr>Samf18</vt:lpstr>
      <vt:lpstr>Samf2</vt:lpstr>
      <vt:lpstr>Samf3</vt:lpstr>
      <vt:lpstr>Samf4</vt:lpstr>
      <vt:lpstr>Samf5</vt:lpstr>
      <vt:lpstr>Samf6</vt:lpstr>
      <vt:lpstr>Samf7</vt:lpstr>
      <vt:lpstr>Samf8</vt:lpstr>
      <vt:lpstr>Samf9</vt:lpstr>
      <vt:lpstr>TblTaxa</vt:lpstr>
      <vt:lpstr>TblTid1</vt:lpstr>
      <vt:lpstr>TblTid10</vt:lpstr>
      <vt:lpstr>TblTid11</vt:lpstr>
      <vt:lpstr>TblTid12</vt:lpstr>
      <vt:lpstr>TblTid13</vt:lpstr>
      <vt:lpstr>TblTid14</vt:lpstr>
      <vt:lpstr>TblTid15</vt:lpstr>
      <vt:lpstr>TblTid16</vt:lpstr>
      <vt:lpstr>TblTid17</vt:lpstr>
      <vt:lpstr>TblTid18</vt:lpstr>
      <vt:lpstr>TblTid2</vt:lpstr>
      <vt:lpstr>TblTid3</vt:lpstr>
      <vt:lpstr>TblTid4</vt:lpstr>
      <vt:lpstr>TblTid5</vt:lpstr>
      <vt:lpstr>TblTid6</vt:lpstr>
      <vt:lpstr>TblTid7</vt:lpstr>
      <vt:lpstr>TblTid8</vt:lpstr>
      <vt:lpstr>TblTid9</vt:lpstr>
      <vt:lpstr>TimKost</vt:lpstr>
      <vt:lpstr>'1'!Utskriftsområde</vt:lpstr>
      <vt:lpstr>'11-13'!Utskriftsområde</vt:lpstr>
      <vt:lpstr>'14'!Utskriftsområde</vt:lpstr>
      <vt:lpstr>'15'!Utskriftsområde</vt:lpstr>
      <vt:lpstr>'16'!Utskriftsområde</vt:lpstr>
      <vt:lpstr>'17-18'!Utskriftsområde</vt:lpstr>
      <vt:lpstr>'2'!Utskriftsområde</vt:lpstr>
      <vt:lpstr>'3'!Utskriftsområde</vt:lpstr>
      <vt:lpstr>'4'!Utskriftsområde</vt:lpstr>
      <vt:lpstr>'5'!Utskriftsområde</vt:lpstr>
      <vt:lpstr>'6-7'!Utskriftsområde</vt:lpstr>
      <vt:lpstr>'8'!Utskriftsområde</vt:lpstr>
      <vt:lpstr>'9-10'!Utskriftsområde</vt:lpstr>
      <vt:lpstr>'Generella uppgifter'!Utskriftsområde</vt:lpstr>
      <vt:lpstr>Taxetabeller!Utskriftsområde</vt:lpstr>
      <vt:lpstr>Översikt!Utskriftsområde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Isacsson Kristina</dc:creator>
  <cp:lastModifiedBy>Isacsson Kristina</cp:lastModifiedBy>
  <dcterms:created xsi:type="dcterms:W3CDTF">2023-05-03T12:45:16Z</dcterms:created>
  <dcterms:modified xsi:type="dcterms:W3CDTF">2024-01-16T15:24:45Z</dcterms:modified>
</cp:coreProperties>
</file>